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8_{CD714B48-520B-468D-B2BF-E38DA6FF5FFC}" xr6:coauthVersionLast="47" xr6:coauthVersionMax="47" xr10:uidLastSave="{00000000-0000-0000-0000-000000000000}"/>
  <bookViews>
    <workbookView xWindow="-120" yWindow="-120" windowWidth="20730" windowHeight="11160" tabRatio="868" xr2:uid="{00000000-000D-0000-FFFF-FFFF00000000}"/>
  </bookViews>
  <sheets>
    <sheet name="CAO" sheetId="4" r:id="rId1"/>
  </sheets>
  <definedNames>
    <definedName name="_xlnm.Print_Area" localSheetId="0">CAO!$A$1:$L$311</definedName>
    <definedName name="_xlnm.Print_Titles" localSheetId="0">CAO!$1:$9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6" i="4" l="1"/>
  <c r="J75" i="4"/>
  <c r="M75" i="4" s="1"/>
  <c r="N75" i="4" s="1"/>
  <c r="K81" i="4"/>
  <c r="M81" i="4" s="1"/>
  <c r="N81" i="4" s="1"/>
  <c r="H94" i="4"/>
  <c r="H304" i="4" s="1"/>
  <c r="I105" i="4"/>
  <c r="I304" i="4" s="1"/>
  <c r="I115" i="4"/>
  <c r="M115" i="4" s="1"/>
  <c r="N115" i="4" s="1"/>
  <c r="G304" i="4"/>
  <c r="G306" i="4" s="1"/>
  <c r="F304" i="4"/>
  <c r="F305" i="4" s="1"/>
  <c r="K304" i="4"/>
  <c r="L304" i="4"/>
  <c r="N290" i="4"/>
  <c r="N278" i="4"/>
  <c r="M85" i="4"/>
  <c r="N85" i="4" s="1"/>
  <c r="M12" i="4"/>
  <c r="N12" i="4"/>
  <c r="M13" i="4"/>
  <c r="N13" i="4"/>
  <c r="M14" i="4"/>
  <c r="N14" i="4"/>
  <c r="M15" i="4"/>
  <c r="N15" i="4"/>
  <c r="M16" i="4"/>
  <c r="N16" i="4"/>
  <c r="M17" i="4"/>
  <c r="N17" i="4"/>
  <c r="M18" i="4"/>
  <c r="N18" i="4" s="1"/>
  <c r="M19" i="4"/>
  <c r="N19" i="4"/>
  <c r="M20" i="4"/>
  <c r="N20" i="4"/>
  <c r="M21" i="4"/>
  <c r="N21" i="4"/>
  <c r="M22" i="4"/>
  <c r="N22" i="4"/>
  <c r="M23" i="4"/>
  <c r="N23" i="4"/>
  <c r="M24" i="4"/>
  <c r="N24" i="4"/>
  <c r="M25" i="4"/>
  <c r="N25" i="4"/>
  <c r="M26" i="4"/>
  <c r="N26" i="4" s="1"/>
  <c r="M27" i="4"/>
  <c r="N27" i="4"/>
  <c r="M28" i="4"/>
  <c r="N28" i="4"/>
  <c r="M29" i="4"/>
  <c r="N29" i="4"/>
  <c r="M30" i="4"/>
  <c r="N30" i="4"/>
  <c r="M31" i="4"/>
  <c r="N31" i="4"/>
  <c r="M32" i="4"/>
  <c r="N32" i="4"/>
  <c r="M33" i="4"/>
  <c r="N33" i="4"/>
  <c r="M34" i="4"/>
  <c r="N34" i="4" s="1"/>
  <c r="M35" i="4"/>
  <c r="N35" i="4"/>
  <c r="M36" i="4"/>
  <c r="N36" i="4"/>
  <c r="M37" i="4"/>
  <c r="N37" i="4"/>
  <c r="M38" i="4"/>
  <c r="N38" i="4"/>
  <c r="M39" i="4"/>
  <c r="N39" i="4"/>
  <c r="M40" i="4"/>
  <c r="N40" i="4"/>
  <c r="M41" i="4"/>
  <c r="N41" i="4"/>
  <c r="M42" i="4"/>
  <c r="N42" i="4" s="1"/>
  <c r="M43" i="4"/>
  <c r="N43" i="4"/>
  <c r="M44" i="4"/>
  <c r="N44" i="4"/>
  <c r="M45" i="4"/>
  <c r="N45" i="4"/>
  <c r="M46" i="4"/>
  <c r="N46" i="4"/>
  <c r="M47" i="4"/>
  <c r="N47" i="4"/>
  <c r="M48" i="4"/>
  <c r="N48" i="4"/>
  <c r="M49" i="4"/>
  <c r="N49" i="4"/>
  <c r="M50" i="4"/>
  <c r="N50" i="4" s="1"/>
  <c r="M51" i="4"/>
  <c r="N51" i="4"/>
  <c r="M52" i="4"/>
  <c r="N52" i="4"/>
  <c r="M53" i="4"/>
  <c r="N53" i="4"/>
  <c r="M54" i="4"/>
  <c r="N54" i="4"/>
  <c r="M55" i="4"/>
  <c r="N55" i="4"/>
  <c r="M56" i="4"/>
  <c r="N56" i="4"/>
  <c r="M57" i="4"/>
  <c r="N57" i="4"/>
  <c r="M58" i="4"/>
  <c r="N58" i="4" s="1"/>
  <c r="M59" i="4"/>
  <c r="N59" i="4"/>
  <c r="M60" i="4"/>
  <c r="N60" i="4"/>
  <c r="M61" i="4"/>
  <c r="N61" i="4"/>
  <c r="M62" i="4"/>
  <c r="N62" i="4"/>
  <c r="M63" i="4"/>
  <c r="N63" i="4"/>
  <c r="M64" i="4"/>
  <c r="N64" i="4"/>
  <c r="M65" i="4"/>
  <c r="N65" i="4"/>
  <c r="M66" i="4"/>
  <c r="N66" i="4" s="1"/>
  <c r="M67" i="4"/>
  <c r="N67" i="4"/>
  <c r="M68" i="4"/>
  <c r="N68" i="4"/>
  <c r="M69" i="4"/>
  <c r="N69" i="4"/>
  <c r="M70" i="4"/>
  <c r="N70" i="4"/>
  <c r="M71" i="4"/>
  <c r="N71" i="4"/>
  <c r="M72" i="4"/>
  <c r="N72" i="4"/>
  <c r="M73" i="4"/>
  <c r="N73" i="4"/>
  <c r="M74" i="4"/>
  <c r="N74" i="4" s="1"/>
  <c r="M76" i="4"/>
  <c r="N76" i="4" s="1"/>
  <c r="M77" i="4"/>
  <c r="N77" i="4"/>
  <c r="M78" i="4"/>
  <c r="N78" i="4"/>
  <c r="M79" i="4"/>
  <c r="N79" i="4"/>
  <c r="M80" i="4"/>
  <c r="N80" i="4"/>
  <c r="M82" i="4"/>
  <c r="N82" i="4" s="1"/>
  <c r="M83" i="4"/>
  <c r="N83" i="4"/>
  <c r="M84" i="4"/>
  <c r="N84" i="4"/>
  <c r="M86" i="4"/>
  <c r="N86" i="4"/>
  <c r="M87" i="4"/>
  <c r="N87" i="4"/>
  <c r="M88" i="4"/>
  <c r="N88" i="4"/>
  <c r="M89" i="4"/>
  <c r="N89" i="4"/>
  <c r="M90" i="4"/>
  <c r="N90" i="4"/>
  <c r="M91" i="4"/>
  <c r="N91" i="4"/>
  <c r="M92" i="4"/>
  <c r="N92" i="4"/>
  <c r="M93" i="4"/>
  <c r="N93" i="4"/>
  <c r="M95" i="4"/>
  <c r="N95" i="4"/>
  <c r="M96" i="4"/>
  <c r="N96" i="4"/>
  <c r="M97" i="4"/>
  <c r="N97" i="4"/>
  <c r="M98" i="4"/>
  <c r="N98" i="4"/>
  <c r="M99" i="4"/>
  <c r="N99" i="4"/>
  <c r="M100" i="4"/>
  <c r="N100" i="4"/>
  <c r="M101" i="4"/>
  <c r="N101" i="4"/>
  <c r="M102" i="4"/>
  <c r="N102" i="4"/>
  <c r="M103" i="4"/>
  <c r="N103" i="4"/>
  <c r="M104" i="4"/>
  <c r="N104" i="4"/>
  <c r="M106" i="4"/>
  <c r="N106" i="4"/>
  <c r="M107" i="4"/>
  <c r="N107" i="4"/>
  <c r="M108" i="4"/>
  <c r="N108" i="4"/>
  <c r="M109" i="4"/>
  <c r="N109" i="4"/>
  <c r="M110" i="4"/>
  <c r="N110" i="4"/>
  <c r="M111" i="4"/>
  <c r="N111" i="4"/>
  <c r="M112" i="4"/>
  <c r="N112" i="4"/>
  <c r="M113" i="4"/>
  <c r="N113" i="4"/>
  <c r="M114" i="4"/>
  <c r="N114" i="4"/>
  <c r="M116" i="4"/>
  <c r="N116" i="4"/>
  <c r="M117" i="4"/>
  <c r="N117" i="4"/>
  <c r="M118" i="4"/>
  <c r="N118" i="4"/>
  <c r="M119" i="4"/>
  <c r="N119" i="4"/>
  <c r="M120" i="4"/>
  <c r="N120" i="4"/>
  <c r="M121" i="4"/>
  <c r="N121" i="4"/>
  <c r="M122" i="4"/>
  <c r="N122" i="4"/>
  <c r="M123" i="4"/>
  <c r="N123" i="4"/>
  <c r="M124" i="4"/>
  <c r="N124" i="4"/>
  <c r="M125" i="4"/>
  <c r="N125" i="4"/>
  <c r="M126" i="4"/>
  <c r="N126" i="4"/>
  <c r="M127" i="4"/>
  <c r="N127" i="4"/>
  <c r="M128" i="4"/>
  <c r="N128" i="4"/>
  <c r="M129" i="4"/>
  <c r="N129" i="4"/>
  <c r="M130" i="4"/>
  <c r="N130" i="4"/>
  <c r="M131" i="4"/>
  <c r="N131" i="4"/>
  <c r="M132" i="4"/>
  <c r="N132" i="4" s="1"/>
  <c r="M133" i="4"/>
  <c r="N133" i="4"/>
  <c r="M134" i="4"/>
  <c r="N134" i="4"/>
  <c r="M135" i="4"/>
  <c r="N135" i="4"/>
  <c r="M136" i="4"/>
  <c r="N136" i="4"/>
  <c r="M137" i="4"/>
  <c r="N137" i="4"/>
  <c r="M138" i="4"/>
  <c r="N138" i="4"/>
  <c r="M139" i="4"/>
  <c r="N139" i="4"/>
  <c r="M140" i="4"/>
  <c r="N140" i="4"/>
  <c r="M141" i="4"/>
  <c r="N141" i="4"/>
  <c r="M142" i="4"/>
  <c r="N142" i="4"/>
  <c r="M143" i="4"/>
  <c r="N143" i="4"/>
  <c r="M144" i="4"/>
  <c r="N144" i="4"/>
  <c r="M145" i="4"/>
  <c r="N145" i="4"/>
  <c r="M146" i="4"/>
  <c r="N146" i="4"/>
  <c r="M147" i="4"/>
  <c r="N147" i="4"/>
  <c r="M148" i="4"/>
  <c r="N148" i="4"/>
  <c r="M149" i="4"/>
  <c r="N149" i="4"/>
  <c r="M150" i="4"/>
  <c r="N150" i="4"/>
  <c r="M151" i="4"/>
  <c r="N151" i="4"/>
  <c r="M152" i="4"/>
  <c r="N152" i="4"/>
  <c r="M153" i="4"/>
  <c r="N153" i="4"/>
  <c r="M154" i="4"/>
  <c r="N154" i="4"/>
  <c r="M155" i="4"/>
  <c r="N155" i="4"/>
  <c r="M156" i="4"/>
  <c r="N156" i="4"/>
  <c r="M157" i="4"/>
  <c r="N157" i="4"/>
  <c r="M158" i="4"/>
  <c r="N158" i="4"/>
  <c r="M159" i="4"/>
  <c r="N159" i="4"/>
  <c r="M160" i="4"/>
  <c r="N160" i="4"/>
  <c r="M161" i="4"/>
  <c r="N161" i="4"/>
  <c r="M162" i="4"/>
  <c r="N162" i="4"/>
  <c r="M163" i="4"/>
  <c r="N163" i="4"/>
  <c r="M164" i="4"/>
  <c r="N164" i="4"/>
  <c r="M165" i="4"/>
  <c r="N165" i="4"/>
  <c r="M166" i="4"/>
  <c r="N166" i="4"/>
  <c r="M167" i="4"/>
  <c r="N167" i="4"/>
  <c r="M168" i="4"/>
  <c r="N168" i="4"/>
  <c r="M169" i="4"/>
  <c r="N169" i="4"/>
  <c r="M170" i="4"/>
  <c r="N170" i="4"/>
  <c r="M171" i="4"/>
  <c r="N171" i="4"/>
  <c r="M172" i="4"/>
  <c r="N172" i="4"/>
  <c r="M173" i="4"/>
  <c r="N173" i="4"/>
  <c r="M174" i="4"/>
  <c r="N174" i="4"/>
  <c r="M175" i="4"/>
  <c r="N175" i="4"/>
  <c r="M176" i="4"/>
  <c r="N176" i="4"/>
  <c r="M177" i="4"/>
  <c r="N177" i="4"/>
  <c r="M178" i="4"/>
  <c r="N178" i="4"/>
  <c r="M179" i="4"/>
  <c r="N179" i="4"/>
  <c r="M180" i="4"/>
  <c r="N180" i="4"/>
  <c r="M181" i="4"/>
  <c r="N181" i="4"/>
  <c r="M182" i="4"/>
  <c r="N182" i="4"/>
  <c r="M183" i="4"/>
  <c r="N183" i="4"/>
  <c r="M184" i="4"/>
  <c r="N184" i="4"/>
  <c r="M185" i="4"/>
  <c r="N185" i="4"/>
  <c r="M186" i="4"/>
  <c r="N186" i="4"/>
  <c r="M187" i="4"/>
  <c r="N187" i="4"/>
  <c r="M188" i="4"/>
  <c r="N188" i="4"/>
  <c r="M189" i="4"/>
  <c r="N189" i="4"/>
  <c r="M190" i="4"/>
  <c r="N190" i="4"/>
  <c r="M191" i="4"/>
  <c r="N191" i="4"/>
  <c r="M192" i="4"/>
  <c r="N192" i="4"/>
  <c r="M193" i="4"/>
  <c r="N193" i="4"/>
  <c r="M194" i="4"/>
  <c r="N194" i="4"/>
  <c r="M195" i="4"/>
  <c r="N195" i="4"/>
  <c r="M196" i="4"/>
  <c r="N196" i="4"/>
  <c r="M197" i="4"/>
  <c r="N197" i="4"/>
  <c r="M198" i="4"/>
  <c r="N198" i="4"/>
  <c r="M199" i="4"/>
  <c r="N199" i="4"/>
  <c r="M200" i="4"/>
  <c r="N200" i="4"/>
  <c r="M201" i="4"/>
  <c r="N201" i="4"/>
  <c r="M202" i="4"/>
  <c r="N202" i="4"/>
  <c r="M203" i="4"/>
  <c r="N203" i="4"/>
  <c r="M204" i="4"/>
  <c r="N204" i="4"/>
  <c r="M205" i="4"/>
  <c r="N205" i="4"/>
  <c r="M206" i="4"/>
  <c r="N206" i="4"/>
  <c r="M207" i="4"/>
  <c r="N207" i="4"/>
  <c r="M208" i="4"/>
  <c r="N208" i="4"/>
  <c r="M209" i="4"/>
  <c r="N209" i="4"/>
  <c r="M210" i="4"/>
  <c r="N210" i="4"/>
  <c r="M211" i="4"/>
  <c r="N211" i="4"/>
  <c r="M212" i="4"/>
  <c r="N212" i="4"/>
  <c r="M213" i="4"/>
  <c r="N213" i="4"/>
  <c r="M214" i="4"/>
  <c r="N214" i="4"/>
  <c r="M215" i="4"/>
  <c r="N215" i="4"/>
  <c r="M216" i="4"/>
  <c r="N216" i="4"/>
  <c r="M217" i="4"/>
  <c r="N217" i="4"/>
  <c r="M218" i="4"/>
  <c r="N218" i="4"/>
  <c r="M219" i="4"/>
  <c r="N219" i="4"/>
  <c r="M220" i="4"/>
  <c r="N220" i="4"/>
  <c r="M221" i="4"/>
  <c r="N221" i="4"/>
  <c r="M222" i="4"/>
  <c r="N222" i="4"/>
  <c r="M223" i="4"/>
  <c r="N223" i="4"/>
  <c r="M224" i="4"/>
  <c r="N224" i="4"/>
  <c r="M225" i="4"/>
  <c r="N225" i="4"/>
  <c r="M226" i="4"/>
  <c r="N226" i="4"/>
  <c r="M227" i="4"/>
  <c r="N227" i="4"/>
  <c r="M228" i="4"/>
  <c r="N228" i="4"/>
  <c r="M229" i="4"/>
  <c r="N229" i="4"/>
  <c r="M230" i="4"/>
  <c r="N230" i="4"/>
  <c r="M231" i="4"/>
  <c r="N231" i="4"/>
  <c r="M232" i="4"/>
  <c r="N232" i="4"/>
  <c r="M233" i="4"/>
  <c r="N233" i="4"/>
  <c r="M234" i="4"/>
  <c r="N234" i="4"/>
  <c r="M235" i="4"/>
  <c r="N235" i="4"/>
  <c r="M236" i="4"/>
  <c r="N236" i="4"/>
  <c r="M237" i="4"/>
  <c r="N237" i="4"/>
  <c r="M238" i="4"/>
  <c r="N238" i="4"/>
  <c r="M239" i="4"/>
  <c r="N239" i="4"/>
  <c r="M240" i="4"/>
  <c r="N240" i="4"/>
  <c r="M241" i="4"/>
  <c r="N241" i="4"/>
  <c r="M242" i="4"/>
  <c r="N242" i="4"/>
  <c r="M243" i="4"/>
  <c r="N243" i="4"/>
  <c r="M244" i="4"/>
  <c r="N244" i="4"/>
  <c r="M245" i="4"/>
  <c r="N245" i="4"/>
  <c r="M246" i="4"/>
  <c r="N246" i="4"/>
  <c r="M247" i="4"/>
  <c r="N247" i="4"/>
  <c r="M248" i="4"/>
  <c r="N248" i="4"/>
  <c r="M249" i="4"/>
  <c r="N249" i="4"/>
  <c r="M250" i="4"/>
  <c r="N250" i="4"/>
  <c r="M251" i="4"/>
  <c r="N251" i="4"/>
  <c r="M252" i="4"/>
  <c r="N252" i="4"/>
  <c r="M253" i="4"/>
  <c r="N253" i="4" s="1"/>
  <c r="M254" i="4"/>
  <c r="N254" i="4"/>
  <c r="M255" i="4"/>
  <c r="N255" i="4" s="1"/>
  <c r="M256" i="4"/>
  <c r="N256" i="4"/>
  <c r="M257" i="4"/>
  <c r="N257" i="4"/>
  <c r="M258" i="4"/>
  <c r="N258" i="4" s="1"/>
  <c r="M259" i="4"/>
  <c r="N259" i="4" s="1"/>
  <c r="M260" i="4"/>
  <c r="N260" i="4" s="1"/>
  <c r="M261" i="4"/>
  <c r="N261" i="4" s="1"/>
  <c r="M262" i="4"/>
  <c r="N262" i="4"/>
  <c r="M263" i="4"/>
  <c r="N263" i="4"/>
  <c r="M264" i="4"/>
  <c r="N264" i="4"/>
  <c r="M265" i="4"/>
  <c r="N265" i="4"/>
  <c r="M266" i="4"/>
  <c r="N266" i="4"/>
  <c r="M267" i="4"/>
  <c r="N267" i="4"/>
  <c r="M268" i="4"/>
  <c r="N268" i="4"/>
  <c r="M269" i="4"/>
  <c r="N269" i="4"/>
  <c r="M270" i="4"/>
  <c r="N270" i="4"/>
  <c r="M271" i="4"/>
  <c r="N271" i="4" s="1"/>
  <c r="M272" i="4"/>
  <c r="N272" i="4"/>
  <c r="M273" i="4"/>
  <c r="N273" i="4"/>
  <c r="M274" i="4"/>
  <c r="N274" i="4"/>
  <c r="M275" i="4"/>
  <c r="N275" i="4"/>
  <c r="M276" i="4"/>
  <c r="N276" i="4" s="1"/>
  <c r="M277" i="4"/>
  <c r="N277" i="4" s="1"/>
  <c r="M278" i="4"/>
  <c r="M279" i="4"/>
  <c r="N279" i="4"/>
  <c r="M280" i="4"/>
  <c r="N280" i="4"/>
  <c r="M281" i="4"/>
  <c r="N281" i="4"/>
  <c r="M282" i="4"/>
  <c r="N282" i="4"/>
  <c r="M283" i="4"/>
  <c r="N283" i="4"/>
  <c r="M284" i="4"/>
  <c r="N284" i="4" s="1"/>
  <c r="M285" i="4"/>
  <c r="N285" i="4"/>
  <c r="M286" i="4"/>
  <c r="N286" i="4"/>
  <c r="M287" i="4"/>
  <c r="N287" i="4"/>
  <c r="M288" i="4"/>
  <c r="N288" i="4" s="1"/>
  <c r="M289" i="4"/>
  <c r="N289" i="4"/>
  <c r="M290" i="4"/>
  <c r="M291" i="4"/>
  <c r="N291" i="4"/>
  <c r="M292" i="4"/>
  <c r="N292" i="4"/>
  <c r="M293" i="4"/>
  <c r="N293" i="4" s="1"/>
  <c r="M294" i="4"/>
  <c r="N294" i="4"/>
  <c r="M295" i="4"/>
  <c r="N295" i="4" s="1"/>
  <c r="M296" i="4"/>
  <c r="N296" i="4" s="1"/>
  <c r="M297" i="4"/>
  <c r="N297" i="4"/>
  <c r="M298" i="4"/>
  <c r="N298" i="4"/>
  <c r="M299" i="4"/>
  <c r="N299" i="4"/>
  <c r="M300" i="4"/>
  <c r="N300" i="4" s="1"/>
  <c r="M301" i="4"/>
  <c r="N301" i="4"/>
  <c r="M302" i="4"/>
  <c r="N302" i="4" s="1"/>
  <c r="M303" i="4"/>
  <c r="N303" i="4"/>
  <c r="M11" i="4"/>
  <c r="M10" i="4"/>
  <c r="J304" i="4" l="1"/>
  <c r="J306" i="4" s="1"/>
  <c r="M94" i="4"/>
  <c r="N94" i="4" s="1"/>
  <c r="M105" i="4"/>
  <c r="N105" i="4" s="1"/>
  <c r="F306" i="4"/>
  <c r="F307" i="4" s="1"/>
  <c r="L305" i="4"/>
  <c r="L306" i="4"/>
  <c r="K305" i="4"/>
  <c r="K306" i="4"/>
  <c r="I305" i="4"/>
  <c r="I306" i="4"/>
  <c r="H305" i="4"/>
  <c r="H306" i="4"/>
  <c r="G305" i="4"/>
  <c r="N10" i="4"/>
  <c r="N11" i="4"/>
  <c r="J305" i="4" l="1"/>
  <c r="J307" i="4" s="1"/>
  <c r="M304" i="4"/>
  <c r="H307" i="4"/>
  <c r="H308" i="4" s="1"/>
  <c r="H309" i="4" s="1"/>
  <c r="I307" i="4"/>
  <c r="I308" i="4" s="1"/>
  <c r="I309" i="4" s="1"/>
  <c r="K307" i="4"/>
  <c r="K308" i="4" s="1"/>
  <c r="K309" i="4" s="1"/>
  <c r="L307" i="4"/>
  <c r="L308" i="4" s="1"/>
  <c r="L309" i="4" s="1"/>
  <c r="J308" i="4"/>
  <c r="J309" i="4" s="1"/>
  <c r="G307" i="4"/>
  <c r="F308" i="4" l="1"/>
  <c r="F309" i="4" s="1"/>
  <c r="K310" i="4" s="1"/>
  <c r="G308" i="4"/>
  <c r="G309" i="4" s="1"/>
  <c r="I310" i="4" l="1"/>
  <c r="H310" i="4"/>
  <c r="J310" i="4"/>
  <c r="L310" i="4"/>
  <c r="G310" i="4"/>
  <c r="M309" i="4"/>
  <c r="N304" i="4"/>
  <c r="N309" i="4" l="1"/>
  <c r="F310" i="4"/>
  <c r="G311" i="4" l="1"/>
  <c r="H311" i="4" s="1"/>
  <c r="I311" i="4" s="1"/>
  <c r="J311" i="4" s="1"/>
  <c r="K311" i="4" s="1"/>
  <c r="L311" i="4" s="1"/>
</calcChain>
</file>

<file path=xl/sharedStrings.xml><?xml version="1.0" encoding="utf-8"?>
<sst xmlns="http://schemas.openxmlformats.org/spreadsheetml/2006/main" count="852" uniqueCount="617">
  <si>
    <t>01</t>
  </si>
  <si>
    <t>01.01</t>
  </si>
  <si>
    <t>m2</t>
  </si>
  <si>
    <t>und</t>
  </si>
  <si>
    <t>m3</t>
  </si>
  <si>
    <t>kg</t>
  </si>
  <si>
    <t>02</t>
  </si>
  <si>
    <t>02.01</t>
  </si>
  <si>
    <t>02.02</t>
  </si>
  <si>
    <t>02.03</t>
  </si>
  <si>
    <t>03</t>
  </si>
  <si>
    <t>COSTO DIRECTO</t>
  </si>
  <si>
    <t>OBRA</t>
  </si>
  <si>
    <t>ITEM</t>
  </si>
  <si>
    <t>INCIDENCIAS: (%) PARCIAL TOTAL PRESUPUESTO DE OBRA</t>
  </si>
  <si>
    <t>INCIDENCIAS: (%) ACUMULADO TOTAL PRESUPUESTO DE OBRA</t>
  </si>
  <si>
    <t xml:space="preserve">UBICACIÓN      </t>
  </si>
  <si>
    <t xml:space="preserve">ENTIDAD    </t>
  </si>
  <si>
    <t>TIEMPO  DE  EJECUCION</t>
  </si>
  <si>
    <t>ACTIVIDAD</t>
  </si>
  <si>
    <t>COSTO (S/.)</t>
  </si>
  <si>
    <t>VALOR  REFERENCIAL</t>
  </si>
  <si>
    <t>mes</t>
  </si>
  <si>
    <t>01.02</t>
  </si>
  <si>
    <t>01.03</t>
  </si>
  <si>
    <t>03.01</t>
  </si>
  <si>
    <t>1ER MES</t>
  </si>
  <si>
    <t>Unidad</t>
  </si>
  <si>
    <t>P. Unitario</t>
  </si>
  <si>
    <t>Metrado</t>
  </si>
  <si>
    <t>01.04</t>
  </si>
  <si>
    <t>01.05</t>
  </si>
  <si>
    <t>01.06</t>
  </si>
  <si>
    <t>01.07</t>
  </si>
  <si>
    <t>04</t>
  </si>
  <si>
    <t>04.01</t>
  </si>
  <si>
    <t xml:space="preserve">   MOVIMIENTO DE TIERRAS</t>
  </si>
  <si>
    <t>04.01.01</t>
  </si>
  <si>
    <t>04.02</t>
  </si>
  <si>
    <t>04.02.01</t>
  </si>
  <si>
    <t>04.03</t>
  </si>
  <si>
    <t>04.03.01</t>
  </si>
  <si>
    <t>04.04</t>
  </si>
  <si>
    <t>04.04.01</t>
  </si>
  <si>
    <t>04.04.02</t>
  </si>
  <si>
    <t>04.05</t>
  </si>
  <si>
    <t>04.05.01</t>
  </si>
  <si>
    <t>04.06</t>
  </si>
  <si>
    <t>04.06.01</t>
  </si>
  <si>
    <t>SUB TOTAL</t>
  </si>
  <si>
    <t>IGV 18.00%</t>
  </si>
  <si>
    <t>04.03.02</t>
  </si>
  <si>
    <t>3er MES</t>
  </si>
  <si>
    <t>4to MES</t>
  </si>
  <si>
    <t>03.02</t>
  </si>
  <si>
    <t>03.03</t>
  </si>
  <si>
    <t>03.04</t>
  </si>
  <si>
    <t>04.05.02</t>
  </si>
  <si>
    <t>04.05.03</t>
  </si>
  <si>
    <t>04.06.02</t>
  </si>
  <si>
    <t>04.06.03</t>
  </si>
  <si>
    <t>04.07</t>
  </si>
  <si>
    <t>04.07.01</t>
  </si>
  <si>
    <t>04.07.02</t>
  </si>
  <si>
    <t>04.07.03</t>
  </si>
  <si>
    <t>04.08</t>
  </si>
  <si>
    <t>04.08.01</t>
  </si>
  <si>
    <t>04.08.02</t>
  </si>
  <si>
    <t>04.09</t>
  </si>
  <si>
    <t>04.09.01</t>
  </si>
  <si>
    <t>04.09.02</t>
  </si>
  <si>
    <t>GASTOS GENERALES 10.00%</t>
  </si>
  <si>
    <t xml:space="preserve">CRONOGRAMA  VALORIZADO DE OBRA </t>
  </si>
  <si>
    <t>ESTRUCTURAS</t>
  </si>
  <si>
    <t xml:space="preserve">   OBRAS PROVISIONALES</t>
  </si>
  <si>
    <t>01.01.01</t>
  </si>
  <si>
    <t xml:space="preserve">      CARTEL  DE  IDENTIFICACION DE  OBRA  DE  2.40 X 3.60 MT</t>
  </si>
  <si>
    <t>01.01.02</t>
  </si>
  <si>
    <t xml:space="preserve">      CASETA  PARA  ALMACEN  Y  GUARDIANIA</t>
  </si>
  <si>
    <t>01.01.03</t>
  </si>
  <si>
    <t xml:space="preserve">      CERCO   DE  MALLA  DE  MALLA  RASCHEL  H=2.40 </t>
  </si>
  <si>
    <t>m</t>
  </si>
  <si>
    <t>01.01.04</t>
  </si>
  <si>
    <t>01.01.05</t>
  </si>
  <si>
    <t xml:space="preserve">      SERVICIOS HIGIENICOS </t>
  </si>
  <si>
    <t xml:space="preserve">      MOVILIZACION Y DESMOVILIZACION DE EQUIPOS</t>
  </si>
  <si>
    <t>est</t>
  </si>
  <si>
    <t xml:space="preserve">   INSTALACIONES Y SERVICIOS  PROVICIONALES</t>
  </si>
  <si>
    <t>01.02.01</t>
  </si>
  <si>
    <t xml:space="preserve">      TANQUE PARA  ALMACENAMIENTO  DE  AGUA</t>
  </si>
  <si>
    <t>01.02.02</t>
  </si>
  <si>
    <t xml:space="preserve">      CONSUMO   DE  ENERGIA  ELECTRICA  PARA  LA  CONSTRUCCION</t>
  </si>
  <si>
    <t>01.02.03</t>
  </si>
  <si>
    <t xml:space="preserve">      CONSUMO   DE  AGUA  POTABLE  PARA  LA  CONSTRUCCION</t>
  </si>
  <si>
    <t xml:space="preserve">   OBRAS PRELIMINARES</t>
  </si>
  <si>
    <t>01.03.01</t>
  </si>
  <si>
    <t xml:space="preserve">      LIMPIEZA DEL TERRENO MANUAL</t>
  </si>
  <si>
    <t>01.03.02</t>
  </si>
  <si>
    <t xml:space="preserve">      TRAZO Y REPLANTEO INICAL</t>
  </si>
  <si>
    <t xml:space="preserve">   DESMONTAJE Y  DEMOLICIONES</t>
  </si>
  <si>
    <t>01.04.01</t>
  </si>
  <si>
    <t>01.04.02</t>
  </si>
  <si>
    <t xml:space="preserve">      DESMONTAJE  DE  INSTALACIONES  ELECTRICAS</t>
  </si>
  <si>
    <t>glb</t>
  </si>
  <si>
    <t xml:space="preserve">      DESMONTAJE  DE  INSTALACIONES  SANITARIAS</t>
  </si>
  <si>
    <t xml:space="preserve">      DESMONTAJE  DE  APARATOS  SANITARIOS</t>
  </si>
  <si>
    <t xml:space="preserve">      DEMOLICION DE MURO  DE  LADRILLO</t>
  </si>
  <si>
    <t xml:space="preserve">      DEMOLICION DE  COLUMNAS  DE  CONCRETO  ARMADO</t>
  </si>
  <si>
    <t xml:space="preserve">      DEMOLICION DE  CIMENTACIONES</t>
  </si>
  <si>
    <t xml:space="preserve">      TALA  Y RETIRO DE  ARBOLES</t>
  </si>
  <si>
    <t xml:space="preserve">   SEGURIDAD Y  SALUD</t>
  </si>
  <si>
    <t>01.05.01</t>
  </si>
  <si>
    <t xml:space="preserve">      PLAN DE SEGURIDAD Y SALUD EN EL TRABAJO</t>
  </si>
  <si>
    <t>01.05.02</t>
  </si>
  <si>
    <t xml:space="preserve">      EQUIPOS DE PROTECCIÓN INDIVIDUAL</t>
  </si>
  <si>
    <t>01.05.03</t>
  </si>
  <si>
    <t xml:space="preserve">      SEÑALIZACIÓN TEMPORAL DE SEGURIDAD DURANTE  LA  EJECUCION DE  OBRA</t>
  </si>
  <si>
    <t>01.05.04</t>
  </si>
  <si>
    <t xml:space="preserve">      RECURSOS PARA RESPUESTAS ANTE EMERGENCIAS EN SEGURIDAD Y SALUD DURANTE EL TRABAJO</t>
  </si>
  <si>
    <t>01.06.01</t>
  </si>
  <si>
    <t>01.06.02</t>
  </si>
  <si>
    <t xml:space="preserve">   CONCRETO SIMPLE</t>
  </si>
  <si>
    <t>01.07.01</t>
  </si>
  <si>
    <t xml:space="preserve">      CIMIENTOS CORRIDOS CONCRETO F'C=100KG/CM2 +30% P.G</t>
  </si>
  <si>
    <t>01.07.02</t>
  </si>
  <si>
    <t xml:space="preserve">      SOLADO  E=10CM C:H 1:12</t>
  </si>
  <si>
    <t>01.07.03</t>
  </si>
  <si>
    <t>01.07.04</t>
  </si>
  <si>
    <t>01.07.05</t>
  </si>
  <si>
    <t xml:space="preserve">      FALSO PISO  CONCRETO F'C=100KG/CM2  E=10CM</t>
  </si>
  <si>
    <t>01.07.06</t>
  </si>
  <si>
    <t>01.07.07</t>
  </si>
  <si>
    <t>01.08</t>
  </si>
  <si>
    <t xml:space="preserve">   CONCRETO ARMADO</t>
  </si>
  <si>
    <t>01.08.01</t>
  </si>
  <si>
    <t xml:space="preserve">         CONCRETO EN   ZAPATAS  f´c = 210 kg/cm2 </t>
  </si>
  <si>
    <t xml:space="preserve">         ACERO CORRUGADO FY= 4200 kg/cm2 GRADO 60</t>
  </si>
  <si>
    <t xml:space="preserve">         CURADO CON ADITIVO QUIMICO EN SUPERFICIE DE ZAPATAS</t>
  </si>
  <si>
    <t>01.08.02</t>
  </si>
  <si>
    <t>01.08.03</t>
  </si>
  <si>
    <t xml:space="preserve">      SOBRECIMIENTOS</t>
  </si>
  <si>
    <t xml:space="preserve">         CONCRETO EN SOBRECIMIENTOS  f´c = 175 kg/cm2 </t>
  </si>
  <si>
    <t xml:space="preserve">         ENCOFRADO Y DESENCOFRADO NORMAL EN  SOBRECIMIENTOS</t>
  </si>
  <si>
    <t xml:space="preserve">         CURADO CON ADITIVO QUIMICO EN SUPERFICIE DE SOBRECIMIENTOS</t>
  </si>
  <si>
    <t>01.08.04</t>
  </si>
  <si>
    <t>01.08.05</t>
  </si>
  <si>
    <t xml:space="preserve">      COLUMNAS Y PLACAS</t>
  </si>
  <si>
    <t xml:space="preserve">         CONCRETO  f´c =  210 kg/cm2  EN  COLUMNAS</t>
  </si>
  <si>
    <t xml:space="preserve">         ENCOFRADO Y DESENCOFRADO NORMAL EN  COLUMNAS</t>
  </si>
  <si>
    <t xml:space="preserve">         CURADO CON ADITIVO QUIMICO EN SUPERFICIE DE COLUMNAS Y PLACAS</t>
  </si>
  <si>
    <t>01.08.06</t>
  </si>
  <si>
    <t xml:space="preserve">      VIGAS</t>
  </si>
  <si>
    <t xml:space="preserve">         CONCRETO  f´c =  210 kg/cm2 EN VIGAS</t>
  </si>
  <si>
    <t xml:space="preserve">         ENCOFRADO Y DESENCOFRADO NORMAL EN  VIGAS </t>
  </si>
  <si>
    <t xml:space="preserve">         CURADO CON ADITIVO QUIMICO EN SUPERFICIE DE VIGAS</t>
  </si>
  <si>
    <t>01.08.07</t>
  </si>
  <si>
    <t xml:space="preserve">      COLUMNETAS DE  AMARRE</t>
  </si>
  <si>
    <t xml:space="preserve">         CONCRETO  f´c =  175 kg/cm2  EN COLUMNETAS  </t>
  </si>
  <si>
    <t xml:space="preserve">         ENCOFRADO Y DESENCOFRADO DE COLUMNETAS</t>
  </si>
  <si>
    <t xml:space="preserve">         CURADO CON ADITIVO QUIMICO EN SUPERFICIE DE COLUMNETAS  DE AMARRE</t>
  </si>
  <si>
    <t>01.08.08</t>
  </si>
  <si>
    <t xml:space="preserve">      LOSAS ALIGERADAS</t>
  </si>
  <si>
    <t xml:space="preserve">         CONCRETO  f´c =  210 kg/cm2 EN LOSAS  ALIGERADAS</t>
  </si>
  <si>
    <t xml:space="preserve">         ENCOFRADO Y DESENCOFRADO NORMAL EN LOSAS ALIGERADAS</t>
  </si>
  <si>
    <t xml:space="preserve">         LADRILLO HUECO DE ARCILLA DE  15 x 30 x 30 cm PARA TECHO ALIGERADO</t>
  </si>
  <si>
    <t xml:space="preserve">         CURADO CON ADITIVO QUIMICO EN SUPERFICIE DE LOSA ALIGERADA</t>
  </si>
  <si>
    <t>01.08.09</t>
  </si>
  <si>
    <t>01.08.10</t>
  </si>
  <si>
    <t>01.08.11</t>
  </si>
  <si>
    <t>01.08.12</t>
  </si>
  <si>
    <t>01.09</t>
  </si>
  <si>
    <t xml:space="preserve">   FLETES</t>
  </si>
  <si>
    <t>01.09.01</t>
  </si>
  <si>
    <t xml:space="preserve">      FLETE  TERRESTRE - ESTRUCTURAS</t>
  </si>
  <si>
    <t xml:space="preserve">ARQUITECTURA </t>
  </si>
  <si>
    <t xml:space="preserve">   ALBAÑILERIA</t>
  </si>
  <si>
    <t>02.01.01</t>
  </si>
  <si>
    <t xml:space="preserve">      MURO DE  SOGA DE LADRILLO 18 HUECOS  MAQUINADO K.K 9x13x23 cm.</t>
  </si>
  <si>
    <t>02.01.02</t>
  </si>
  <si>
    <t xml:space="preserve">   REVOQUES  ENLUCIDOS  Y  MOLDURAS</t>
  </si>
  <si>
    <t>02.02.01</t>
  </si>
  <si>
    <t>02.02.02</t>
  </si>
  <si>
    <t>02.02.03</t>
  </si>
  <si>
    <t>02.02.04</t>
  </si>
  <si>
    <t>02.02.05</t>
  </si>
  <si>
    <t xml:space="preserve">      VESTIDURA  DE  DERRAMES  EN  PUERTAS,  VENTANAS  Y  VANOS E=15 CM</t>
  </si>
  <si>
    <t xml:space="preserve">   CIELO RASOS</t>
  </si>
  <si>
    <t>02.03.01</t>
  </si>
  <si>
    <t xml:space="preserve">      TARRAJEO DE CIELORASO CON  CEMENTO: ARENA 1:4</t>
  </si>
  <si>
    <t>02.04</t>
  </si>
  <si>
    <t xml:space="preserve">   PISOS Y  PAVIMENTOS</t>
  </si>
  <si>
    <t>02.04.01</t>
  </si>
  <si>
    <t>02.04.02</t>
  </si>
  <si>
    <t>02.05</t>
  </si>
  <si>
    <t xml:space="preserve">   ZOCALOS</t>
  </si>
  <si>
    <t>02.05.01</t>
  </si>
  <si>
    <t>02.05.02</t>
  </si>
  <si>
    <t>02.06</t>
  </si>
  <si>
    <t xml:space="preserve">   CONTRAZOCALOS</t>
  </si>
  <si>
    <t>02.06.01</t>
  </si>
  <si>
    <t>02.07</t>
  </si>
  <si>
    <t xml:space="preserve">   COBERTURAS Y CUBIERTAS</t>
  </si>
  <si>
    <t>02.07.01</t>
  </si>
  <si>
    <t xml:space="preserve">      COBERTURA CON PLANCHA ALUZINC TR4</t>
  </si>
  <si>
    <t>02.07.02</t>
  </si>
  <si>
    <t>02.07.03</t>
  </si>
  <si>
    <t xml:space="preserve">      CORREA DE METALICA DE  3" X 2" </t>
  </si>
  <si>
    <t>02.08</t>
  </si>
  <si>
    <t xml:space="preserve">   CARPINTERIA METALICA  Y HERRERIA</t>
  </si>
  <si>
    <t>02.08.01</t>
  </si>
  <si>
    <t>02.08.02</t>
  </si>
  <si>
    <t>02.08.03</t>
  </si>
  <si>
    <t>02.08.04</t>
  </si>
  <si>
    <t xml:space="preserve">      BARANDAS METALICA DE  TUBO REDONDO DE  DIAMETRO 1" PARA MINUSVALIDOS ACERO INOXIDABLE</t>
  </si>
  <si>
    <t>02.08.05</t>
  </si>
  <si>
    <t>02.09</t>
  </si>
  <si>
    <t>02.09.01</t>
  </si>
  <si>
    <t>02.10</t>
  </si>
  <si>
    <t xml:space="preserve">   CARPINTERIA DE MADERA</t>
  </si>
  <si>
    <t>02.10.01</t>
  </si>
  <si>
    <t>02.10.02</t>
  </si>
  <si>
    <t xml:space="preserve">      TABIQUE DE MELAMINA RH (E=18MM) CON ESTRUCTURA DE TUBOS CUADRADOS DE ALUMINIO</t>
  </si>
  <si>
    <t xml:space="preserve">      PUERTA DE MELAMINA RH (E=18MM) </t>
  </si>
  <si>
    <t>02.11</t>
  </si>
  <si>
    <t xml:space="preserve">   CERRAJERIA</t>
  </si>
  <si>
    <t>02.11.01</t>
  </si>
  <si>
    <t>02.11.02</t>
  </si>
  <si>
    <t>02.11.03</t>
  </si>
  <si>
    <t>02.11.04</t>
  </si>
  <si>
    <t>02.11.05</t>
  </si>
  <si>
    <t>02.12</t>
  </si>
  <si>
    <t>02.12.01</t>
  </si>
  <si>
    <t>02.12.02</t>
  </si>
  <si>
    <t>02.13</t>
  </si>
  <si>
    <t xml:space="preserve">   PINTURAS</t>
  </si>
  <si>
    <t>02.13.01</t>
  </si>
  <si>
    <t>02.13.02</t>
  </si>
  <si>
    <t>02.13.03</t>
  </si>
  <si>
    <t>02.14</t>
  </si>
  <si>
    <t xml:space="preserve">   OTROS</t>
  </si>
  <si>
    <t>02.14.01</t>
  </si>
  <si>
    <t>02.14.02</t>
  </si>
  <si>
    <t xml:space="preserve">      JUNTA DE CONTRACCION CORTADA CON  SELLO  ELASTOMERICO </t>
  </si>
  <si>
    <t>02.14.03</t>
  </si>
  <si>
    <t xml:space="preserve">      EVACUACION Y   SEÑALIZACION </t>
  </si>
  <si>
    <t xml:space="preserve">      LIMPIEZA  FINAL  DE   LA OBRA</t>
  </si>
  <si>
    <t>02.15</t>
  </si>
  <si>
    <t>02.15.01</t>
  </si>
  <si>
    <t xml:space="preserve">      FLETE  TERRESTRE - ARQUITECTURA</t>
  </si>
  <si>
    <t xml:space="preserve">INSTALACIONES SANITARIAS </t>
  </si>
  <si>
    <t>03.01.01</t>
  </si>
  <si>
    <t>03.01.02</t>
  </si>
  <si>
    <t>03.01.03</t>
  </si>
  <si>
    <t>03.01.04</t>
  </si>
  <si>
    <t>03.02.01</t>
  </si>
  <si>
    <t>03.02.02</t>
  </si>
  <si>
    <t>03.02.03</t>
  </si>
  <si>
    <t>03.02.04</t>
  </si>
  <si>
    <t xml:space="preserve">   APARATOS SANITARIOS</t>
  </si>
  <si>
    <t>03.03.01</t>
  </si>
  <si>
    <t xml:space="preserve">      INODORO NACIONAL  TANQUE  BAJO COLOR  BLANCO</t>
  </si>
  <si>
    <t>03.03.02</t>
  </si>
  <si>
    <t xml:space="preserve">      URINARIO NACIONAL MODELO CADET</t>
  </si>
  <si>
    <t>03.03.03</t>
  </si>
  <si>
    <t xml:space="preserve">      LAVATORIO DE LOSA  BLANCA  INCLUYE  GRIFERIA</t>
  </si>
  <si>
    <t>03.03.04</t>
  </si>
  <si>
    <t xml:space="preserve">      LAVATORIO OVALIN SONNET DE SOBREPONER</t>
  </si>
  <si>
    <t>03.03.05</t>
  </si>
  <si>
    <t xml:space="preserve">      PAPELERA LOSA BLANCO</t>
  </si>
  <si>
    <t>03.03.06</t>
  </si>
  <si>
    <t xml:space="preserve">      INSTALACION DE  APARATOS  SANITARIOS  </t>
  </si>
  <si>
    <t>03.03.07</t>
  </si>
  <si>
    <t xml:space="preserve">      INSTALACION DE  ACCESORIOS  SANITARIOS  </t>
  </si>
  <si>
    <t xml:space="preserve">   SISTEMA DE  DESAGUE</t>
  </si>
  <si>
    <t>03.04.01</t>
  </si>
  <si>
    <t xml:space="preserve">      SALIDA DESAGUE DE PVC SAL 2"</t>
  </si>
  <si>
    <t>pto</t>
  </si>
  <si>
    <t>03.04.02</t>
  </si>
  <si>
    <t xml:space="preserve">      SALIDA DESAGUE DE PVC-SAL 4"</t>
  </si>
  <si>
    <t>03.04.03</t>
  </si>
  <si>
    <t xml:space="preserve">      SALIDA VENTILACION DE PVC-SAL 2"</t>
  </si>
  <si>
    <t>03.04.04</t>
  </si>
  <si>
    <t xml:space="preserve">      EXCAVACION DE  ZANJAS A  MANO PARA TUB. DE DESAGUE</t>
  </si>
  <si>
    <t xml:space="preserve">      RELLENO COMPACTADO DE ZANJAS PARA  TUB. DE DESAGUE</t>
  </si>
  <si>
    <t xml:space="preserve">      TUBERIA PVC SAL DE  2" </t>
  </si>
  <si>
    <t xml:space="preserve">      TUBERIA PVC SAL DE  4" </t>
  </si>
  <si>
    <t xml:space="preserve">      SUMIDERO DE BRONCE ROSCADO 2"</t>
  </si>
  <si>
    <t xml:space="preserve">      SOMBRERO DE VENTILACION 2"</t>
  </si>
  <si>
    <t xml:space="preserve">      REGISTRO DE BRONCE  4"</t>
  </si>
  <si>
    <t xml:space="preserve">      CAJA DE REGISTRO DE  CON TAPA DE CONCRETO</t>
  </si>
  <si>
    <t>03.05</t>
  </si>
  <si>
    <t xml:space="preserve">   SISTEMA DE  AGUA  FRIA </t>
  </si>
  <si>
    <t>03.05.01</t>
  </si>
  <si>
    <t xml:space="preserve">      SALIDA DE AGUA FRIA TUBERIA PVC C-10 O 1/2"</t>
  </si>
  <si>
    <t xml:space="preserve">      EXCAVACION DE  ZANJAS A  MANO PARA TUB. DE AGUA</t>
  </si>
  <si>
    <t xml:space="preserve">      RELLENO COMPACTADO DE ZANJAS PARA  TUB. DE  AGUA</t>
  </si>
  <si>
    <t xml:space="preserve">      TUBERIA PVC-SAP C-10 DE  1" (agua)</t>
  </si>
  <si>
    <t xml:space="preserve">      TUBERIA PVC-SAP C-10 DE  3/4" (agua)</t>
  </si>
  <si>
    <t xml:space="preserve">      TUBERIA PVC-SAP C-10 DE  1/2" (agua)</t>
  </si>
  <si>
    <t xml:space="preserve">      VALVULA COMPUERTA DE 3/4"</t>
  </si>
  <si>
    <t xml:space="preserve">      CAJUELA DE  CONCRETO  PARA  VALVULA  DE  CONTROL</t>
  </si>
  <si>
    <t xml:space="preserve">      PRUEBA HIDRAULICA PARA AGUA FRIA</t>
  </si>
  <si>
    <t xml:space="preserve">      CISTERNA + TANQUE  ELEVADO</t>
  </si>
  <si>
    <t xml:space="preserve">         SUMINISTRO E INSTALACION DE TANQUE ELEVADO DE POLITILENO DE 1000 LT</t>
  </si>
  <si>
    <t xml:space="preserve">   EVACUACION  DE  DE  AGUAS  PLUVIALES</t>
  </si>
  <si>
    <t xml:space="preserve">      TUBERIA DE  BAJADA PVC-SAL 3" P/LLUVIAS</t>
  </si>
  <si>
    <t xml:space="preserve">      FALSA  COLUMNA</t>
  </si>
  <si>
    <t xml:space="preserve">      FLETE  TERRESTRE -  INSTACIONES  SANITARIAS</t>
  </si>
  <si>
    <t>INSTALACIONES ELECTRICAS</t>
  </si>
  <si>
    <t xml:space="preserve">      EXCAVACION ZANJA  A  MANO  PARA  INSTALACIONES  ELECTRICAS </t>
  </si>
  <si>
    <t>04.01.02</t>
  </si>
  <si>
    <t xml:space="preserve">      RELLENO COMPACTADO DE ZANJAS EN INST. ELECTRICAS</t>
  </si>
  <si>
    <t xml:space="preserve">   CONDUCTORES  DE  ALIMENTACION</t>
  </si>
  <si>
    <t xml:space="preserve">      N2XOH(1x6+1x6(N)+1x6(T))mm2</t>
  </si>
  <si>
    <t xml:space="preserve">   CABLES  Y  CONDUCTORES  ELCTRICOS</t>
  </si>
  <si>
    <t xml:space="preserve">      SUMINISTRO  E INSTALACION DE  DE  CONDUCTO TIPO NH-80 2.5 MM UNIPOLAR</t>
  </si>
  <si>
    <t xml:space="preserve">      SUMINISTRO  E INSTALACION DE  DE  CONDUCTO TIPO NH-80 4 MM UNIPOLAR</t>
  </si>
  <si>
    <t xml:space="preserve">   TUBERIA ELECTRICAS</t>
  </si>
  <si>
    <t xml:space="preserve">      SUMINISTRO E INSTALACION DE  DUCTOS PVC SAP-35MM Ø</t>
  </si>
  <si>
    <t xml:space="preserve">      SUMINISTRO E INSTALACION DE  DUCTOS PVC SAP-20MM Ø</t>
  </si>
  <si>
    <t xml:space="preserve">   TOMACORRIENTES E INTERRUCTORES </t>
  </si>
  <si>
    <t xml:space="preserve">      SUMINISTRO E INSTALACION DE  TOMACORRIENTE  DOBLE C/T</t>
  </si>
  <si>
    <t xml:space="preserve">      SUMINISTRO E INSTALACION DE  INTERRUCTOR  SIMPLE UNIPOLAR</t>
  </si>
  <si>
    <t xml:space="preserve">      SUMINISTRO E INSTALACION DE  INTERRUCTOR  DOBLE UNIPOLAR</t>
  </si>
  <si>
    <t>04.05.04</t>
  </si>
  <si>
    <t xml:space="preserve">      CAJA  DE  PASO  EN   PISO</t>
  </si>
  <si>
    <t xml:space="preserve">   ARTEFACTOS DE ILUMINACION Y LUMINARIAS</t>
  </si>
  <si>
    <t xml:space="preserve">      SALIDA PARA CENTRO DE LUZ</t>
  </si>
  <si>
    <t xml:space="preserve">      LUMINARIA DOWNLIGHT CIRULAR ADOSADO 18W O SIMILAR</t>
  </si>
  <si>
    <t>04.06.04</t>
  </si>
  <si>
    <t>04.06.05</t>
  </si>
  <si>
    <t xml:space="preserve">   EQUIPOS DE MANIOBRAS Y PROTECCION</t>
  </si>
  <si>
    <t xml:space="preserve">      TABLEROS ELECTRICOS MONOFASICOS</t>
  </si>
  <si>
    <t>04.07.01.01</t>
  </si>
  <si>
    <t>04.07.01.02</t>
  </si>
  <si>
    <t>04.07.01.03</t>
  </si>
  <si>
    <t xml:space="preserve">         SUMINISTRO E INSTALACIÓN DE TABLERO DE DISTRIBUCIÓN MONOFÁSICO TD-01</t>
  </si>
  <si>
    <t>04.07.01.04</t>
  </si>
  <si>
    <t xml:space="preserve">         SUMINISTRO E INSTALACIÓN DE TABLERO DE DISTRIBUCIÓN MONOFÁSICO TD-02</t>
  </si>
  <si>
    <t>04.07.01.05</t>
  </si>
  <si>
    <t xml:space="preserve">         SUMINISTRO E INSTALACIÓN DE TABLERO DE DISTRIBUCIÓN MONOFÁSICO TD-03</t>
  </si>
  <si>
    <t xml:space="preserve">         SUMINISTRO E INSTALACIÓN DE TABLERO DE DISTRIBUCIÓN MONOFÁSICO TD-04</t>
  </si>
  <si>
    <t xml:space="preserve">      INTERRUCTOR  TERMOMAGNETICO  MONOFASICO</t>
  </si>
  <si>
    <t>04.07.02.01</t>
  </si>
  <si>
    <t>04.07.02.02</t>
  </si>
  <si>
    <t xml:space="preserve">         SUMINISTRO É INSTALACIÓN DE INTERRUPTOR TERMOMAGNÉTICO DE 2 X 32 A </t>
  </si>
  <si>
    <t>04.07.02.03</t>
  </si>
  <si>
    <t xml:space="preserve">         SUMINISTRO É INSTALACIÓN DE INTERRUPTOR TERMOMAGNÉTICO DE 2 X 20 A </t>
  </si>
  <si>
    <t xml:space="preserve">      INTERRUCTOR DIFERENCIAL</t>
  </si>
  <si>
    <t>04.07.03.01</t>
  </si>
  <si>
    <t xml:space="preserve">         SUMINISTRO É INSTALACIÓN DE INTERRUPTOR DIFERENCIAL DE 2 X 20 A - 30 MA</t>
  </si>
  <si>
    <t xml:space="preserve">   ELECTROBOMBA  Y  ACCESORIOS</t>
  </si>
  <si>
    <t xml:space="preserve">      ELECTROBOMBA DE  ALTO   RENDIMIENTO</t>
  </si>
  <si>
    <t xml:space="preserve">      TABLERO DE  PROTECCION, OPERACION Y MANDO</t>
  </si>
  <si>
    <t xml:space="preserve">   PUESTA  A  TIERRA</t>
  </si>
  <si>
    <t xml:space="preserve">      EXCAVACIÓN DE AGUJERO PARA PUESTA A TIERRA</t>
  </si>
  <si>
    <t xml:space="preserve">      INSTALACIÓN DEL POZO DE CONEXIÓN A TIERRA</t>
  </si>
  <si>
    <t xml:space="preserve">      RELLENO Y COMPACTACIÓN DE LA PUESTA A TIERRA</t>
  </si>
  <si>
    <t>04.10</t>
  </si>
  <si>
    <t xml:space="preserve">   PRUEBAS   EN   INSTALACIONES  ELECTRICAS  Y   PUESTAS  A  TIERRA</t>
  </si>
  <si>
    <t>04.10.01</t>
  </si>
  <si>
    <t xml:space="preserve">      PRUEBAS   EN   INSTALACIONES  ELECTRICAS  Y   PUESTAS  A  TIERRA</t>
  </si>
  <si>
    <t>04.11</t>
  </si>
  <si>
    <t>04.11.01</t>
  </si>
  <si>
    <t xml:space="preserve">      FLETE  TERRESTRE -  INSTACIONES  ELECTRICAS</t>
  </si>
  <si>
    <t>UTILIDAD 8.00%</t>
  </si>
  <si>
    <t xml:space="preserve">      EQUIPO DE PROTECCION COLECTIVA</t>
  </si>
  <si>
    <t>01.03.03</t>
  </si>
  <si>
    <t>01.03.04</t>
  </si>
  <si>
    <t>01.03.05</t>
  </si>
  <si>
    <t xml:space="preserve">   MITIGACION DE RIESGOS</t>
  </si>
  <si>
    <t xml:space="preserve">      PLAN DE MANEJO  AMBIENTAL</t>
  </si>
  <si>
    <t xml:space="preserve">      ETAPA DE ABANDONO  DE OBRA</t>
  </si>
  <si>
    <t xml:space="preserve">      DESMONTAJE DE JUEGOS  MECANICOS</t>
  </si>
  <si>
    <t xml:space="preserve">      DESMONTAJE  DE  COBERTURA LIVIANA  EXISTENTE</t>
  </si>
  <si>
    <t xml:space="preserve">      DESMONTAJE DE PUERTAS DE MADERA</t>
  </si>
  <si>
    <t xml:space="preserve">      DESMONTAJE DE VENTANAS DE MADERA + VIDRIOS</t>
  </si>
  <si>
    <t>01.05.05</t>
  </si>
  <si>
    <t>01.05.06</t>
  </si>
  <si>
    <t>01.05.07</t>
  </si>
  <si>
    <t>01.05.08</t>
  </si>
  <si>
    <t xml:space="preserve">      DEMOLICION Y PICADO DE CONTRAZOCALO DE CEMENTO EXISTENTE</t>
  </si>
  <si>
    <t>01.05.09</t>
  </si>
  <si>
    <t>01.05.10</t>
  </si>
  <si>
    <t>01.05.11</t>
  </si>
  <si>
    <t xml:space="preserve">      DEMOLICION DE LOSAS  ALIGERADAS  Y VIGAS</t>
  </si>
  <si>
    <t>01.05.12</t>
  </si>
  <si>
    <t xml:space="preserve">      DEMOLICION DE SOBRECIMIENTO, DE CONCRETO ARMADO</t>
  </si>
  <si>
    <t>01.05.13</t>
  </si>
  <si>
    <t>01.05.14</t>
  </si>
  <si>
    <t xml:space="preserve">      DEMOLICION DE VEREDAS DE 0.10 m</t>
  </si>
  <si>
    <t>01.05.15</t>
  </si>
  <si>
    <t xml:space="preserve">      DEMOLICION DE PISOS E=10CM</t>
  </si>
  <si>
    <t>01.05.16</t>
  </si>
  <si>
    <t>01.05.17</t>
  </si>
  <si>
    <t xml:space="preserve">      ELIMINACION DE MATERIAL DE DEMOLICIONES</t>
  </si>
  <si>
    <t>01.05.18</t>
  </si>
  <si>
    <t xml:space="preserve">      RASQUETEO, LIJADO Y LIMPIEZA  DE PINTURA EN MUROS EXISTENTE  </t>
  </si>
  <si>
    <t>01.05.19</t>
  </si>
  <si>
    <t xml:space="preserve">      RASQUETEO, LIJADO Y LIMPIEZA DE PINTURA  EN  CARPINTERIA METALICA; VIGAS Y TIJERALES METALICOS</t>
  </si>
  <si>
    <t xml:space="preserve">   MOVIMIENTO DE TIERRAS Y EXPLANACIONES</t>
  </si>
  <si>
    <t xml:space="preserve">      CORTE EN MATERIAL  SUELTO CON MAQUINARIA</t>
  </si>
  <si>
    <t xml:space="preserve">      EXCAVACION A DE  SANJA PARA CIMIENTOS CORRIDOS</t>
  </si>
  <si>
    <t xml:space="preserve">      CORTE MANUAL PARA VEREDAS NIVEL DE SUB  RAZANTE </t>
  </si>
  <si>
    <t xml:space="preserve">      EXCAVACION MANUAL DE PARA  UÑAS  EN  VEREDAS</t>
  </si>
  <si>
    <t xml:space="preserve">      RELLENO COMPACTADO MANUAL DE MATERIAL  HORMIGON</t>
  </si>
  <si>
    <t xml:space="preserve">      RELLENO COMPACTADO CON MATERIAL PROPIO</t>
  </si>
  <si>
    <t xml:space="preserve">      ACARREO DE MATERIAL EXCEDENTE </t>
  </si>
  <si>
    <t>01.07.08</t>
  </si>
  <si>
    <t xml:space="preserve">      ELIMINACION DE MATERIAL EXCEDENTE D=3 KM</t>
  </si>
  <si>
    <t>01.07.09</t>
  </si>
  <si>
    <t xml:space="preserve">      PERFILADO, NIVELACION Y COMPACTACION DE LA SUB RAZANTE</t>
  </si>
  <si>
    <t>01.07.10</t>
  </si>
  <si>
    <t xml:space="preserve">      CONFORMACION DE BASE AFIRMADA E=0.10M P/VEREDAS INC. COMPACTACION</t>
  </si>
  <si>
    <t>01.07.11</t>
  </si>
  <si>
    <t xml:space="preserve">      CORTE MANUAL PARA RAMPAS HASTA NIVEL DE SUB RASANTE</t>
  </si>
  <si>
    <t>01.07.12</t>
  </si>
  <si>
    <t xml:space="preserve">      EXCAVACION MANUAL PARA UÑAS DE RAMPAS</t>
  </si>
  <si>
    <t>01.07.13</t>
  </si>
  <si>
    <t xml:space="preserve">      CONFORMACION DE BASE AFIRMADA E=0.10M P/RAMPAS INC. COMPACTACION</t>
  </si>
  <si>
    <t>01.07.14</t>
  </si>
  <si>
    <t xml:space="preserve">      EXCAVACION MANUAL DE ZANJA PARA CANALETA</t>
  </si>
  <si>
    <t>01.07.15</t>
  </si>
  <si>
    <t xml:space="preserve">      CONFORMACION DE BASE AFIRMADA E=0.10M P/CANALETA INC. COMPACTACION</t>
  </si>
  <si>
    <t xml:space="preserve">      ENCOFRADO  Y  DESENCOFRADO  DE  CIMIENTOS CORRIDO</t>
  </si>
  <si>
    <t xml:space="preserve">      ENCOFRADO Y DESENCOFRADO  NORMAL  EN  VEREDAS</t>
  </si>
  <si>
    <t xml:space="preserve">      CONCRETO f´c = 175 kg/cm2 EN UÑAS DE  VEREDAS </t>
  </si>
  <si>
    <t xml:space="preserve">      VEREDA RIGIDA  DE CONCRETO f´c=175 kg/cm2 E=10cm ACABADO  FROTACHADO Y  BRUÑADO</t>
  </si>
  <si>
    <t xml:space="preserve">      JUNTA DE CONTRACCION CORTADA CON  SELLO  ELASTOMERICO EN VEREDA</t>
  </si>
  <si>
    <t xml:space="preserve">      CURADO CON ADITIVO QUIMICO EN SUPERFICIE DE CONCRETO VEREDAS</t>
  </si>
  <si>
    <t xml:space="preserve">      ENCOFRADO Y DESENCOFRADO NORMAL EN RAMPA</t>
  </si>
  <si>
    <t xml:space="preserve">      CONCRETO f'c=175 kg/cm2  EN UÑAS DE RAMPAS</t>
  </si>
  <si>
    <t xml:space="preserve">      CONCRETO f'c=175 kg/cm2  EN RAMPAS FROTACHADO Y BRUÑADO</t>
  </si>
  <si>
    <t>01.08.13</t>
  </si>
  <si>
    <t xml:space="preserve">      JUNTA DE CONTRACCION CORTADA CON  SELLO  ELASTOMERICO EN RAMPAS</t>
  </si>
  <si>
    <t>01.08.14</t>
  </si>
  <si>
    <t xml:space="preserve">      CURADO CON ADITIVO QUIMICO EN SUPERFICIE DE CONCRETO EN RAMPAS</t>
  </si>
  <si>
    <t>01.08.15</t>
  </si>
  <si>
    <t xml:space="preserve">      CONCRETO SIMPLE f´c = 175 kg/cm2 EN  CUNETA</t>
  </si>
  <si>
    <t>01.08.16</t>
  </si>
  <si>
    <t xml:space="preserve">      ENCOFRADO  Y  DESENCOFRADO  PARA  CUNETAS</t>
  </si>
  <si>
    <t>01.08.17</t>
  </si>
  <si>
    <t xml:space="preserve">      REJILLA METALICA PARA  CUNETAS  A=0.40 M SEGUN DETALLE</t>
  </si>
  <si>
    <t xml:space="preserve">      ZAPATAS COMBINADAS</t>
  </si>
  <si>
    <t>01.09.01.01</t>
  </si>
  <si>
    <t>01.09.01.02</t>
  </si>
  <si>
    <t xml:space="preserve">         ENCOFRADO Y DESENCOFRADO  NORMAL EN ZAPATAS</t>
  </si>
  <si>
    <t>01.09.01.03</t>
  </si>
  <si>
    <t>01.09.01.04</t>
  </si>
  <si>
    <t>01.09.02</t>
  </si>
  <si>
    <t>01.09.02.01</t>
  </si>
  <si>
    <t>01.09.02.02</t>
  </si>
  <si>
    <t xml:space="preserve">         CONCRETO f'c=210 kg/cm2 PARA SOBRECIMIENTO REFORZADO</t>
  </si>
  <si>
    <t>01.09.02.03</t>
  </si>
  <si>
    <t>01.09.02.04</t>
  </si>
  <si>
    <t>01.09.02.05</t>
  </si>
  <si>
    <t>01.09.03</t>
  </si>
  <si>
    <t>01.09.03.01</t>
  </si>
  <si>
    <t>01.09.03.02</t>
  </si>
  <si>
    <t>01.09.03.03</t>
  </si>
  <si>
    <t>01.09.03.04</t>
  </si>
  <si>
    <t>01.09.04</t>
  </si>
  <si>
    <t>01.09.04.01</t>
  </si>
  <si>
    <t>01.09.04.02</t>
  </si>
  <si>
    <t>01.09.04.03</t>
  </si>
  <si>
    <t>01.09.04.04</t>
  </si>
  <si>
    <t>01.09.05</t>
  </si>
  <si>
    <t>01.09.05.01</t>
  </si>
  <si>
    <t>01.09.05.02</t>
  </si>
  <si>
    <t>01.09.05.03</t>
  </si>
  <si>
    <t>01.09.05.04</t>
  </si>
  <si>
    <t>01.09.06</t>
  </si>
  <si>
    <t xml:space="preserve">      VIGUETAS</t>
  </si>
  <si>
    <t>01.09.06.01</t>
  </si>
  <si>
    <t xml:space="preserve">         CONCRETO  f´c =  175 kg/cm2 EN VIGUETAS</t>
  </si>
  <si>
    <t>01.09.06.02</t>
  </si>
  <si>
    <t xml:space="preserve">         ENCOFRADO Y DESENCOFRADO  NORMAL EN VIGUETAS</t>
  </si>
  <si>
    <t>01.09.06.03</t>
  </si>
  <si>
    <t>01.09.06.04</t>
  </si>
  <si>
    <t xml:space="preserve">         CURADO CON ADITIVO QUIMICO EN SUPERFICIE DE CONCRETO VIGUETAS</t>
  </si>
  <si>
    <t>01.09.07</t>
  </si>
  <si>
    <t>01.09.07.01</t>
  </si>
  <si>
    <t>01.09.07.02</t>
  </si>
  <si>
    <t>01.09.07.03</t>
  </si>
  <si>
    <t>01.09.07.04</t>
  </si>
  <si>
    <t>01.09.07.05</t>
  </si>
  <si>
    <t>01.09.08</t>
  </si>
  <si>
    <t xml:space="preserve">      ESCALERAS</t>
  </si>
  <si>
    <t>01.09.08.01</t>
  </si>
  <si>
    <t xml:space="preserve">         CONCRETO EN ESCALERAS f'c=210 kg/cm2</t>
  </si>
  <si>
    <t>01.09.08.02</t>
  </si>
  <si>
    <t xml:space="preserve">         ENCOFRADO Y DESENCOFRADO NORMAL EN ESCALERAS</t>
  </si>
  <si>
    <t>01.09.08.03</t>
  </si>
  <si>
    <t>01.09.08.04</t>
  </si>
  <si>
    <t xml:space="preserve">         CURADO CON ADITIVO QUIMICO EN SUPERFICIE DE ESCALERAS</t>
  </si>
  <si>
    <t>01.10</t>
  </si>
  <si>
    <t>01.10.01</t>
  </si>
  <si>
    <t xml:space="preserve">      MURO DE  CABEZA DE LADRILLO 18 HUECOS  MAQUINADO K.K 9x13x23 cm.</t>
  </si>
  <si>
    <t xml:space="preserve">      TARRAJEO DE MUROS  INTERIORES C:A 1:4 1.5CM</t>
  </si>
  <si>
    <t xml:space="preserve">      TARRAJEO DE MUROS  EXTERIORES C:A 1:4 1.5CM</t>
  </si>
  <si>
    <t xml:space="preserve">      TARRAJEO DE SUPERFICIE  DE VIGAS Y COLUMNAS C:A 1:4 1.5CM</t>
  </si>
  <si>
    <t xml:space="preserve">      BRUÑAS SEGUN DETALLE 1CM X 1CM Y 5MM</t>
  </si>
  <si>
    <t xml:space="preserve">      CONTRAPISO  DE  48mm 1:3 CEMENTO:ARENA</t>
  </si>
  <si>
    <t xml:space="preserve">      PISO PORCELANATO ANTIDESLIZANTE DE 60 X 60 CM COLOR CLARO</t>
  </si>
  <si>
    <t>02.04.03</t>
  </si>
  <si>
    <t xml:space="preserve">      PISO CERAMICO ANTIDESLIZANTE  45x45 cm</t>
  </si>
  <si>
    <t>02.04.04</t>
  </si>
  <si>
    <t xml:space="preserve">      PISO PULIDO CON CEMENTO ARENA COLOR GRIS BRUÑADO</t>
  </si>
  <si>
    <t xml:space="preserve">      CONTRAZOCALO DE PORCELANATO DE 60 x 60 cm H=10 CM</t>
  </si>
  <si>
    <t xml:space="preserve">      CONTRAZOCALO DE CEMENTO PULIDO h=0.20 m EXTERIOR</t>
  </si>
  <si>
    <t xml:space="preserve">      ZOCALO DE CERAMICA 45x45 cm</t>
  </si>
  <si>
    <t xml:space="preserve">      IMPERMEABILIZACION DE TECHOS CON EMULSION ASFALTICA</t>
  </si>
  <si>
    <t xml:space="preserve">      CUMBRERA CON CALAMINON TR4</t>
  </si>
  <si>
    <t>02.07.04</t>
  </si>
  <si>
    <t xml:space="preserve">      PUERTA DE MADERA MACHIMBRADA CON MARCO DE MADERA CEDRO</t>
  </si>
  <si>
    <t xml:space="preserve">      PUERTA CONTRAPLACADA 35 mm CON TRIPLAY 4 mm INCLUYE  MARCO CEDRO 2"X3" </t>
  </si>
  <si>
    <t xml:space="preserve">      MUEBLE DE COCINA BAJO DE MELAMINE</t>
  </si>
  <si>
    <t xml:space="preserve">      SUMINISTRO E INSTALACION DE VENTANA - ALUMINIO SERIE 25 CON PROTECCION DE SEGURIDAD</t>
  </si>
  <si>
    <t>02.09.02</t>
  </si>
  <si>
    <t xml:space="preserve">      MALLA GALVANIZADA  DE  COCADA  DE  2"X2" PARA  PROTECCIÓN  INTERNA</t>
  </si>
  <si>
    <t>02.09.03</t>
  </si>
  <si>
    <t xml:space="preserve">      PARANTE   DE  TUBO REDONDO  D=2"  H=3.00 mt EN   CERCO   DE  MALLA  METALICA  INC. CIMENTACION</t>
  </si>
  <si>
    <t>02.09.04</t>
  </si>
  <si>
    <t xml:space="preserve">      PUERTA  DE  MALLA  METALICA  DE  2" X 2"  INGRESO   N° 02 SEGUN   DETALLE  INC. INST.</t>
  </si>
  <si>
    <t>02.09.05</t>
  </si>
  <si>
    <t xml:space="preserve">      BISAGRA</t>
  </si>
  <si>
    <t>02.10.01.01</t>
  </si>
  <si>
    <t xml:space="preserve">         BISAGRAS CAPUCHINA ALUMINIZADA DE 3"</t>
  </si>
  <si>
    <t xml:space="preserve">      CERRADURA</t>
  </si>
  <si>
    <t>02.10.02.01</t>
  </si>
  <si>
    <t xml:space="preserve">         CERRADURA PARA  PUERTA  EXTERIOR  TRES  GOLPES</t>
  </si>
  <si>
    <t xml:space="preserve">      LIJADO Y PINTURA LATEX 2 MANOS EN MUROS INTERIORES </t>
  </si>
  <si>
    <t xml:space="preserve">      LIJADO Y PINTURA LATEX 2 MANOS EN MUROS EXTERIORES</t>
  </si>
  <si>
    <t xml:space="preserve">      LIJADO Y PINTURA LATEX 2 MANOS EN VIGAS Y COLUMNAS</t>
  </si>
  <si>
    <t xml:space="preserve">      LIJADO Y PINTURA LATEX 2 MANOS EN CIELO RASO</t>
  </si>
  <si>
    <t xml:space="preserve">      PINTURA AL OLEO 2 MANOS EN CONTRAZOCALOS</t>
  </si>
  <si>
    <t>02.11.06</t>
  </si>
  <si>
    <t xml:space="preserve">      PINTURA BARNIZ EN CARPINTERIA DE MADERA</t>
  </si>
  <si>
    <t>02.11.07</t>
  </si>
  <si>
    <t xml:space="preserve">      PINTADO DE MUROS EXTERIORES E INTERIORES AULAS SENATI</t>
  </si>
  <si>
    <t>02.11.08</t>
  </si>
  <si>
    <t xml:space="preserve">      APLICACIÓN DE ESMALTE ANTICORROSIVO A ESTRUCTURA METALICA</t>
  </si>
  <si>
    <t>02.11.09</t>
  </si>
  <si>
    <t xml:space="preserve">      PINTADO DE ESTRUCTURA METALICA</t>
  </si>
  <si>
    <t xml:space="preserve">   VARIOS</t>
  </si>
  <si>
    <t xml:space="preserve">      JUNTA SELLADORA CON SILICONA EN VENTANAS</t>
  </si>
  <si>
    <t xml:space="preserve">   ESCALERAS</t>
  </si>
  <si>
    <t xml:space="preserve">      FORJADO DE PASOS Y CONTRAPASOS</t>
  </si>
  <si>
    <t xml:space="preserve">      CANTONERA DE ALUMINIO EN PASOS DE ESCALERA</t>
  </si>
  <si>
    <t xml:space="preserve">      BARANDAS METALICA DE  TUBO   REDONDO DE  DIAMETRO 1 1/2"</t>
  </si>
  <si>
    <t>02.13.04</t>
  </si>
  <si>
    <t xml:space="preserve">      VESTIDURA  DE FONDO  DE  ESCALERA  CEMENTO : ARENA  1:4</t>
  </si>
  <si>
    <t xml:space="preserve">      PLACA  RECORDATORIA  INCLUYE  MURETE</t>
  </si>
  <si>
    <t>03.01.05</t>
  </si>
  <si>
    <t xml:space="preserve">      LAVAPLATOS DE ACERO INOXIDABLE DEUNA POSA + ESCURRIDOR</t>
  </si>
  <si>
    <t>03.01.06</t>
  </si>
  <si>
    <t>03.01.07</t>
  </si>
  <si>
    <t xml:space="preserve">      ESPEJO de 4 mm  ADOSADO DE 0.60 x 1.50 m</t>
  </si>
  <si>
    <t>03.01.08</t>
  </si>
  <si>
    <t xml:space="preserve">      ESPEJO de 4 mm  ADOSADO DE 0.40 x 0.60 m</t>
  </si>
  <si>
    <t>03.01.09</t>
  </si>
  <si>
    <t xml:space="preserve">      MESADA PARA LAVATORIOS</t>
  </si>
  <si>
    <t>03.01.10</t>
  </si>
  <si>
    <t xml:space="preserve">      MESADA PARA REPOSTERO EN COCINA</t>
  </si>
  <si>
    <t>03.01.11</t>
  </si>
  <si>
    <t>03.01.12</t>
  </si>
  <si>
    <t xml:space="preserve">      EMPLAME A RED  EXISTENTE (DESAGUE)</t>
  </si>
  <si>
    <t>03.02.05</t>
  </si>
  <si>
    <t>03.02.06</t>
  </si>
  <si>
    <t>03.02.07</t>
  </si>
  <si>
    <t>03.02.08</t>
  </si>
  <si>
    <t>03.02.09</t>
  </si>
  <si>
    <t>03.02.10</t>
  </si>
  <si>
    <t>03.02.11</t>
  </si>
  <si>
    <t>03.02.12</t>
  </si>
  <si>
    <t xml:space="preserve">      EMPLAME A RED  EXISTENTE (AGUA)</t>
  </si>
  <si>
    <t>03.03.08</t>
  </si>
  <si>
    <t>03.03.09</t>
  </si>
  <si>
    <t>03.03.10</t>
  </si>
  <si>
    <t>03.03.11</t>
  </si>
  <si>
    <t>03.03.11.01</t>
  </si>
  <si>
    <t xml:space="preserve">         SUMINISTRO E INSTALACION DE CISTERNA DE POLITILENO DE 2500 LT</t>
  </si>
  <si>
    <t>03.03.11.02</t>
  </si>
  <si>
    <t>03.03.11.03</t>
  </si>
  <si>
    <t xml:space="preserve">         ESTRUCTURA DE PROTECCION PARA CISTERNA Y TANQUE ELEVADO </t>
  </si>
  <si>
    <t xml:space="preserve">      CANALETA DE  FIERRO  GALVANIZADO DE  4" PARA  AGUA   PLUVIALES - TECHO </t>
  </si>
  <si>
    <t xml:space="preserve">      TUBERIA  DE  PVC  150 mm SALIDA DE EVACUACION DE AGUA PLUVIAL</t>
  </si>
  <si>
    <t xml:space="preserve">      SUMINISTRO E INSTALACION DE  TOMACORRIENTE  DOBLE C/T PARA  PISO</t>
  </si>
  <si>
    <t>04.05.05</t>
  </si>
  <si>
    <t xml:space="preserve">      SUMINISTRO E INSTALACION DE INTERRUPTOR DE SIMPLE CONMUTACIÓN</t>
  </si>
  <si>
    <t>04.05.06</t>
  </si>
  <si>
    <t xml:space="preserve">      SUMINISTRO E INSTALACION DE INTERRUPTOR DE DOBLE CONMUTACIÓN</t>
  </si>
  <si>
    <t>04.05.07</t>
  </si>
  <si>
    <t>04.05.08</t>
  </si>
  <si>
    <t xml:space="preserve">      REHUBICACION DE  POSTES</t>
  </si>
  <si>
    <t>04.05.09</t>
  </si>
  <si>
    <t xml:space="preserve">      POSTE DE CONCRETO  PARA  ILUMINACION</t>
  </si>
  <si>
    <t xml:space="preserve">      ARTEFACTO PARA ADOSAR, CON DIFUSOR DE REJILLA METALICA ANTIDESLUMBRANTE, CON DOS LAMPARAS  FLUORESCENTES DE 36 W</t>
  </si>
  <si>
    <t xml:space="preserve">      LUZ DE EMERGENCIA 10-15 W CON ACUMULADOR DE ENERGÍA (EN AUSENCIA DE FLUIDO ELÉCTRICO)</t>
  </si>
  <si>
    <t xml:space="preserve">      LUCES PARA EXTERIOR BRAQUETE</t>
  </si>
  <si>
    <t xml:space="preserve">         SUMINISTRO E INSTALACIÓN DE TABLERO DE DISTRIBUCIÓN MONOFÁSICO TD-05</t>
  </si>
  <si>
    <t xml:space="preserve">         SUMINISTRO É INSTALACIÓN DE INTERRUPTOR TERMOMAGNÉTICO DE 2 X 16 A </t>
  </si>
  <si>
    <t xml:space="preserve">   SISTEMA DE  VOZ  Y  DATA</t>
  </si>
  <si>
    <t xml:space="preserve">      EQUIPO UPS SEGÚN ESPECIFICACIONES</t>
  </si>
  <si>
    <t xml:space="preserve">      SALIDA PARA PUNTO DE TV (No  Incluye  Cableado ni  Equipo)</t>
  </si>
  <si>
    <t>04.10.02</t>
  </si>
  <si>
    <t>04.10.03</t>
  </si>
  <si>
    <t>04.12</t>
  </si>
  <si>
    <t>04.12.01</t>
  </si>
  <si>
    <t>“MEJORAMIENTO Y AMPLIACION DEL SERVICIO DE EDUCACION PRIMARIA Y SERVICIO DE EDUCACION SECUNDARIA EN I.E. JOSE OLAYA BALANDRA, DISTRITO DE VICE DE LA PROVINCIA DE SECHURA DEL DEPARTAMENTO DE PIURA” CON CODIGO ÚNICO DE INVERSIONES N° 2619807</t>
  </si>
  <si>
    <t>CENTRO POBLADO  BECARA - DISTRITO DE VICE   - PROVINCIA DE SECHURA - PIURA</t>
  </si>
  <si>
    <t>MUNICIPALIDAD DISTRITAL DE VICE</t>
  </si>
  <si>
    <t>2do MES</t>
  </si>
  <si>
    <t>5to MES</t>
  </si>
  <si>
    <t>6to MES</t>
  </si>
  <si>
    <t>06 MESES</t>
  </si>
  <si>
    <t>180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</si>
</sst>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S/&quot;#,##0.00_);[Red]\(&quot;S/&quot;#,##0.00\)"/>
    <numFmt numFmtId="165" formatCode="_(* #,##0.00_);_(* \(#,##0.00\);_(* &quot;-&quot;??_);_(@_)"/>
    <numFmt numFmtId="166" formatCode="_-&quot;S/&quot;* #,##0.00_-;\-&quot;S/&quot;* #,##0.00_-;_-&quot;S/&quot;* &quot;-&quot;??_-;_-@_-"/>
    <numFmt numFmtId="167" formatCode="_ * #,##0.00_ ;_ * \-#,##0.00_ ;_ * &quot;-&quot;??_ ;_ @_ "/>
    <numFmt numFmtId="168" formatCode="_-&quot;S/.&quot;* #,##0.00_-;\-&quot;S/.&quot;* #,##0.00_-;_-&quot;S/.&quot;* &quot;-&quot;??_-;_-@_-"/>
    <numFmt numFmtId="169" formatCode="_([$€-2]\ * #,##0.00_);_([$€-2]\ * \(#,##0.00\);_([$€-2]\ * &quot;-&quot;??_)"/>
    <numFmt numFmtId="170" formatCode="_-[$S/.-280A]\ * #,##0_ ;_-[$S/.-280A]\ * \-#,##0\ ;_-[$S/.-280A]\ * &quot;-&quot;_ ;_-@_ "/>
    <numFmt numFmtId="171" formatCode="_(&quot;S/.&quot;\ * #,##0.00_);_(&quot;S/.&quot;\ * \(#,##0.00\);_(&quot;S/.&quot;\ * &quot;-&quot;??_);_(@_)"/>
    <numFmt numFmtId="172" formatCode="#,##0.00000000000"/>
  </numFmts>
  <fonts count="29">
    <font>
      <sz val="10"/>
      <color indexed="8"/>
      <name val="ARIAL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Tw Cen MT"/>
      <family val="2"/>
      <scheme val="minor"/>
    </font>
    <font>
      <sz val="11"/>
      <color rgb="FF006100"/>
      <name val="Tw Cen MT"/>
      <family val="2"/>
      <scheme val="minor"/>
    </font>
    <font>
      <sz val="10"/>
      <name val="Arial"/>
      <family val="2"/>
    </font>
    <font>
      <sz val="9"/>
      <color indexed="10"/>
      <name val="Geneva"/>
    </font>
    <font>
      <sz val="10"/>
      <color indexed="8"/>
      <name val="MS Sans Serif"/>
      <family val="2"/>
    </font>
    <font>
      <sz val="6.35"/>
      <color indexed="8"/>
      <name val="Arial Narrow"/>
      <family val="2"/>
    </font>
    <font>
      <sz val="11"/>
      <color rgb="FF9C6500"/>
      <name val="Calibri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Bookman Old Style"/>
      <family val="1"/>
    </font>
    <font>
      <sz val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Bookman Old Style"/>
      <family val="1"/>
    </font>
    <font>
      <b/>
      <sz val="10"/>
      <color indexed="8"/>
      <name val="Bookman Old Style"/>
      <family val="1"/>
    </font>
    <font>
      <b/>
      <sz val="10"/>
      <color theme="0"/>
      <name val="Bookman Old Style"/>
      <family val="1"/>
    </font>
    <font>
      <sz val="10"/>
      <color indexed="72"/>
      <name val="Bookman Old Style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b/>
      <u val="singleAccounting"/>
      <sz val="10"/>
      <name val="Bookman Old Style"/>
      <family val="1"/>
    </font>
    <font>
      <b/>
      <sz val="10"/>
      <color indexed="10"/>
      <name val="Bookman Old Style"/>
      <family val="1"/>
    </font>
    <font>
      <b/>
      <sz val="10"/>
      <color indexed="57"/>
      <name val="Bookman Old Style"/>
      <family val="1"/>
    </font>
    <font>
      <b/>
      <sz val="10"/>
      <color indexed="48"/>
      <name val="Bookman Old Style"/>
      <family val="1"/>
    </font>
    <font>
      <b/>
      <u/>
      <sz val="28"/>
      <color indexed="8"/>
      <name val="Bookman Old Style"/>
      <family val="1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0">
    <xf numFmtId="0" fontId="0" fillId="0" borderId="0">
      <alignment vertical="top"/>
    </xf>
    <xf numFmtId="0" fontId="1" fillId="0" borderId="0">
      <alignment vertical="top"/>
    </xf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169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>
      <alignment vertical="center"/>
    </xf>
    <xf numFmtId="167" fontId="2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10" fillId="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170" fontId="6" fillId="0" borderId="0"/>
    <xf numFmtId="0" fontId="6" fillId="0" borderId="0"/>
    <xf numFmtId="0" fontId="6" fillId="0" borderId="0"/>
    <xf numFmtId="170" fontId="2" fillId="0" borderId="0"/>
    <xf numFmtId="0" fontId="8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2" applyNumberFormat="0" applyFill="0" applyAlignment="0" applyProtection="0"/>
    <xf numFmtId="0" fontId="5" fillId="2" borderId="0" applyNumberFormat="0" applyBorder="0" applyAlignment="0" applyProtection="0"/>
    <xf numFmtId="168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1" fillId="0" borderId="0">
      <alignment vertical="center"/>
    </xf>
    <xf numFmtId="0" fontId="6" fillId="0" borderId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6" fillId="0" borderId="0">
      <alignment vertical="center"/>
    </xf>
    <xf numFmtId="0" fontId="28" fillId="0" borderId="0">
      <alignment vertical="center"/>
    </xf>
  </cellStyleXfs>
  <cellXfs count="99">
    <xf numFmtId="0" fontId="0" fillId="0" borderId="0" xfId="0">
      <alignment vertical="top"/>
    </xf>
    <xf numFmtId="164" fontId="17" fillId="0" borderId="1" xfId="0" applyNumberFormat="1" applyFont="1" applyBorder="1" applyAlignment="1"/>
    <xf numFmtId="0" fontId="17" fillId="0" borderId="1" xfId="0" applyFont="1" applyBorder="1" applyAlignment="1"/>
    <xf numFmtId="0" fontId="17" fillId="0" borderId="0" xfId="0" applyFont="1">
      <alignment vertical="top"/>
    </xf>
    <xf numFmtId="164" fontId="17" fillId="0" borderId="0" xfId="0" applyNumberFormat="1" applyFont="1">
      <alignment vertical="top"/>
    </xf>
    <xf numFmtId="4" fontId="18" fillId="0" borderId="0" xfId="0" applyNumberFormat="1" applyFont="1">
      <alignment vertical="top"/>
    </xf>
    <xf numFmtId="166" fontId="18" fillId="0" borderId="0" xfId="0" applyNumberFormat="1" applyFont="1">
      <alignment vertical="top"/>
    </xf>
    <xf numFmtId="0" fontId="18" fillId="0" borderId="0" xfId="0" applyFont="1">
      <alignment vertical="top"/>
    </xf>
    <xf numFmtId="0" fontId="21" fillId="9" borderId="0" xfId="1" applyFont="1" applyFill="1" applyAlignment="1" applyProtection="1">
      <alignment vertical="center"/>
      <protection locked="0"/>
    </xf>
    <xf numFmtId="4" fontId="17" fillId="9" borderId="0" xfId="0" applyNumberFormat="1" applyFont="1" applyFill="1">
      <alignment vertical="top"/>
    </xf>
    <xf numFmtId="0" fontId="17" fillId="9" borderId="0" xfId="0" applyFont="1" applyFill="1">
      <alignment vertical="top"/>
    </xf>
    <xf numFmtId="10" fontId="21" fillId="0" borderId="0" xfId="36" applyNumberFormat="1" applyFont="1"/>
    <xf numFmtId="0" fontId="22" fillId="7" borderId="3" xfId="1" applyFont="1" applyFill="1" applyBorder="1" applyAlignment="1">
      <alignment vertical="center" wrapText="1"/>
    </xf>
    <xf numFmtId="0" fontId="22" fillId="7" borderId="6" xfId="1" applyFont="1" applyFill="1" applyBorder="1" applyAlignment="1">
      <alignment vertical="center" wrapText="1"/>
    </xf>
    <xf numFmtId="167" fontId="22" fillId="0" borderId="1" xfId="8" applyFont="1" applyFill="1" applyBorder="1" applyAlignment="1">
      <alignment horizontal="right" vertical="center" wrapText="1"/>
    </xf>
    <xf numFmtId="167" fontId="23" fillId="0" borderId="1" xfId="8" applyFont="1" applyFill="1" applyBorder="1" applyAlignment="1">
      <alignment horizontal="right" vertical="center" wrapText="1"/>
    </xf>
    <xf numFmtId="0" fontId="21" fillId="0" borderId="0" xfId="0" applyFont="1" applyAlignment="1"/>
    <xf numFmtId="0" fontId="22" fillId="8" borderId="3" xfId="1" applyFont="1" applyFill="1" applyBorder="1" applyAlignment="1">
      <alignment vertical="center" wrapText="1"/>
    </xf>
    <xf numFmtId="0" fontId="22" fillId="8" borderId="6" xfId="1" applyFont="1" applyFill="1" applyBorder="1" applyAlignment="1">
      <alignment vertical="center" wrapText="1"/>
    </xf>
    <xf numFmtId="4" fontId="22" fillId="8" borderId="1" xfId="1" applyNumberFormat="1" applyFont="1" applyFill="1" applyBorder="1" applyAlignment="1">
      <alignment horizontal="right" vertical="center" wrapText="1"/>
    </xf>
    <xf numFmtId="4" fontId="17" fillId="0" borderId="0" xfId="0" applyNumberFormat="1" applyFont="1">
      <alignment vertical="top"/>
    </xf>
    <xf numFmtId="0" fontId="22" fillId="4" borderId="3" xfId="1" applyFont="1" applyFill="1" applyBorder="1" applyAlignment="1">
      <alignment vertical="center" wrapText="1"/>
    </xf>
    <xf numFmtId="0" fontId="22" fillId="4" borderId="6" xfId="1" applyFont="1" applyFill="1" applyBorder="1" applyAlignment="1">
      <alignment vertical="center" wrapText="1"/>
    </xf>
    <xf numFmtId="10" fontId="22" fillId="4" borderId="1" xfId="1" applyNumberFormat="1" applyFont="1" applyFill="1" applyBorder="1" applyAlignment="1">
      <alignment horizontal="center" vertical="center" wrapText="1"/>
    </xf>
    <xf numFmtId="10" fontId="22" fillId="4" borderId="1" xfId="0" applyNumberFormat="1" applyFont="1" applyFill="1" applyBorder="1" applyAlignment="1">
      <alignment vertical="center"/>
    </xf>
    <xf numFmtId="10" fontId="22" fillId="4" borderId="11" xfId="0" applyNumberFormat="1" applyFont="1" applyFill="1" applyBorder="1" applyAlignment="1">
      <alignment vertical="center"/>
    </xf>
    <xf numFmtId="0" fontId="22" fillId="4" borderId="5" xfId="1" applyFont="1" applyFill="1" applyBorder="1" applyAlignment="1">
      <alignment vertical="center" wrapText="1"/>
    </xf>
    <xf numFmtId="0" fontId="22" fillId="4" borderId="12" xfId="1" applyFont="1" applyFill="1" applyBorder="1" applyAlignment="1">
      <alignment vertical="center" wrapText="1"/>
    </xf>
    <xf numFmtId="10" fontId="22" fillId="4" borderId="13" xfId="1" applyNumberFormat="1" applyFont="1" applyFill="1" applyBorder="1" applyAlignment="1">
      <alignment horizontal="center" vertical="center" wrapText="1"/>
    </xf>
    <xf numFmtId="10" fontId="22" fillId="4" borderId="13" xfId="0" applyNumberFormat="1" applyFont="1" applyFill="1" applyBorder="1" applyAlignment="1">
      <alignment vertical="center"/>
    </xf>
    <xf numFmtId="10" fontId="22" fillId="4" borderId="14" xfId="0" applyNumberFormat="1" applyFont="1" applyFill="1" applyBorder="1" applyAlignment="1">
      <alignment vertical="center"/>
    </xf>
    <xf numFmtId="165" fontId="17" fillId="0" borderId="0" xfId="37" applyFont="1" applyAlignment="1">
      <alignment vertical="top"/>
    </xf>
    <xf numFmtId="165" fontId="17" fillId="0" borderId="0" xfId="0" applyNumberFormat="1" applyFont="1">
      <alignment vertical="top"/>
    </xf>
    <xf numFmtId="172" fontId="17" fillId="0" borderId="0" xfId="0" applyNumberFormat="1" applyFont="1">
      <alignment vertical="top"/>
    </xf>
    <xf numFmtId="0" fontId="20" fillId="0" borderId="1" xfId="0" applyFont="1" applyBorder="1" applyAlignment="1" applyProtection="1">
      <alignment vertical="center"/>
      <protection locked="0"/>
    </xf>
    <xf numFmtId="4" fontId="20" fillId="0" borderId="1" xfId="0" applyNumberFormat="1" applyFont="1" applyBorder="1" applyAlignment="1" applyProtection="1">
      <alignment vertical="center"/>
      <protection locked="0"/>
    </xf>
    <xf numFmtId="0" fontId="20" fillId="0" borderId="3" xfId="0" applyFont="1" applyBorder="1" applyAlignment="1" applyProtection="1">
      <alignment vertical="center"/>
      <protection locked="0"/>
    </xf>
    <xf numFmtId="0" fontId="20" fillId="0" borderId="13" xfId="0" applyFont="1" applyBorder="1" applyAlignment="1" applyProtection="1">
      <alignment vertical="center"/>
      <protection locked="0"/>
    </xf>
    <xf numFmtId="4" fontId="20" fillId="0" borderId="13" xfId="0" applyNumberFormat="1" applyFont="1" applyBorder="1" applyAlignment="1" applyProtection="1">
      <alignment vertical="center"/>
      <protection locked="0"/>
    </xf>
    <xf numFmtId="4" fontId="20" fillId="0" borderId="11" xfId="0" applyNumberFormat="1" applyFont="1" applyBorder="1" applyAlignment="1" applyProtection="1">
      <alignment vertical="center"/>
      <protection locked="0"/>
    </xf>
    <xf numFmtId="4" fontId="20" fillId="0" borderId="14" xfId="0" applyNumberFormat="1" applyFont="1" applyBorder="1" applyAlignment="1" applyProtection="1">
      <alignment vertical="center"/>
      <protection locked="0"/>
    </xf>
    <xf numFmtId="0" fontId="24" fillId="0" borderId="8" xfId="0" applyFont="1" applyBorder="1" applyAlignment="1" applyProtection="1">
      <alignment vertical="center"/>
      <protection locked="0"/>
    </xf>
    <xf numFmtId="0" fontId="24" fillId="0" borderId="4" xfId="0" applyFont="1" applyBorder="1" applyAlignment="1" applyProtection="1">
      <alignment vertical="center"/>
      <protection locked="0"/>
    </xf>
    <xf numFmtId="164" fontId="18" fillId="0" borderId="4" xfId="0" applyNumberFormat="1" applyFont="1" applyBorder="1" applyAlignment="1"/>
    <xf numFmtId="0" fontId="24" fillId="0" borderId="3" xfId="0" applyFont="1" applyBorder="1" applyAlignment="1" applyProtection="1">
      <alignment vertical="center"/>
      <protection locked="0"/>
    </xf>
    <xf numFmtId="0" fontId="24" fillId="0" borderId="1" xfId="0" applyFont="1" applyBorder="1" applyAlignment="1" applyProtection="1">
      <alignment vertical="center"/>
      <protection locked="0"/>
    </xf>
    <xf numFmtId="4" fontId="24" fillId="0" borderId="1" xfId="0" applyNumberFormat="1" applyFont="1" applyBorder="1" applyAlignment="1" applyProtection="1">
      <alignment vertical="center"/>
      <protection locked="0"/>
    </xf>
    <xf numFmtId="4" fontId="24" fillId="0" borderId="11" xfId="0" applyNumberFormat="1" applyFont="1" applyBorder="1" applyAlignment="1" applyProtection="1">
      <alignment vertical="center"/>
      <protection locked="0"/>
    </xf>
    <xf numFmtId="164" fontId="18" fillId="0" borderId="1" xfId="0" applyNumberFormat="1" applyFont="1" applyBorder="1" applyAlignment="1"/>
    <xf numFmtId="0" fontId="25" fillId="0" borderId="3" xfId="0" applyFont="1" applyBorder="1" applyAlignment="1" applyProtection="1">
      <alignment vertical="center"/>
      <protection locked="0"/>
    </xf>
    <xf numFmtId="0" fontId="25" fillId="0" borderId="1" xfId="0" applyFont="1" applyBorder="1" applyAlignment="1" applyProtection="1">
      <alignment vertical="center"/>
      <protection locked="0"/>
    </xf>
    <xf numFmtId="4" fontId="25" fillId="0" borderId="1" xfId="0" applyNumberFormat="1" applyFont="1" applyBorder="1" applyAlignment="1" applyProtection="1">
      <alignment vertical="center"/>
      <protection locked="0"/>
    </xf>
    <xf numFmtId="4" fontId="25" fillId="0" borderId="11" xfId="0" applyNumberFormat="1" applyFont="1" applyBorder="1" applyAlignment="1" applyProtection="1">
      <alignment vertical="center"/>
      <protection locked="0"/>
    </xf>
    <xf numFmtId="0" fontId="18" fillId="0" borderId="1" xfId="0" applyFont="1" applyBorder="1" applyAlignment="1"/>
    <xf numFmtId="0" fontId="26" fillId="0" borderId="3" xfId="0" applyFont="1" applyBorder="1" applyAlignment="1" applyProtection="1">
      <alignment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4" fontId="26" fillId="0" borderId="1" xfId="0" applyNumberFormat="1" applyFont="1" applyBorder="1" applyAlignment="1" applyProtection="1">
      <alignment vertical="center"/>
      <protection locked="0"/>
    </xf>
    <xf numFmtId="4" fontId="26" fillId="0" borderId="11" xfId="0" applyNumberFormat="1" applyFont="1" applyBorder="1" applyAlignment="1" applyProtection="1">
      <alignment vertical="center"/>
      <protection locked="0"/>
    </xf>
    <xf numFmtId="49" fontId="13" fillId="5" borderId="3" xfId="0" applyNumberFormat="1" applyFont="1" applyFill="1" applyBorder="1" applyAlignment="1"/>
    <xf numFmtId="0" fontId="19" fillId="6" borderId="13" xfId="0" applyFont="1" applyFill="1" applyBorder="1" applyAlignment="1">
      <alignment horizontal="center" vertical="top"/>
    </xf>
    <xf numFmtId="0" fontId="20" fillId="0" borderId="5" xfId="0" applyFont="1" applyBorder="1" applyAlignment="1" applyProtection="1">
      <alignment vertical="center"/>
      <protection locked="0"/>
    </xf>
    <xf numFmtId="167" fontId="23" fillId="9" borderId="4" xfId="8" applyFont="1" applyFill="1" applyBorder="1" applyAlignment="1">
      <alignment horizontal="right" vertical="center" wrapText="1"/>
    </xf>
    <xf numFmtId="164" fontId="18" fillId="0" borderId="9" xfId="0" applyNumberFormat="1" applyFont="1" applyBorder="1" applyAlignment="1"/>
    <xf numFmtId="164" fontId="18" fillId="0" borderId="6" xfId="0" applyNumberFormat="1" applyFont="1" applyBorder="1" applyAlignment="1"/>
    <xf numFmtId="164" fontId="17" fillId="0" borderId="6" xfId="0" applyNumberFormat="1" applyFont="1" applyBorder="1" applyAlignment="1"/>
    <xf numFmtId="0" fontId="17" fillId="0" borderId="6" xfId="0" applyFont="1" applyBorder="1" applyAlignment="1"/>
    <xf numFmtId="0" fontId="18" fillId="0" borderId="6" xfId="0" applyFont="1" applyBorder="1" applyAlignment="1"/>
    <xf numFmtId="0" fontId="22" fillId="9" borderId="16" xfId="1" applyFont="1" applyFill="1" applyBorder="1" applyAlignment="1">
      <alignment vertical="center" wrapText="1"/>
    </xf>
    <xf numFmtId="0" fontId="22" fillId="9" borderId="17" xfId="1" applyFont="1" applyFill="1" applyBorder="1" applyAlignment="1">
      <alignment vertical="center" wrapText="1"/>
    </xf>
    <xf numFmtId="4" fontId="22" fillId="9" borderId="18" xfId="0" applyNumberFormat="1" applyFont="1" applyFill="1" applyBorder="1" applyAlignment="1">
      <alignment horizontal="right" vertical="center" wrapText="1"/>
    </xf>
    <xf numFmtId="49" fontId="13" fillId="5" borderId="4" xfId="0" applyNumberFormat="1" applyFont="1" applyFill="1" applyBorder="1" applyAlignment="1">
      <alignment vertical="center" wrapText="1"/>
    </xf>
    <xf numFmtId="49" fontId="13" fillId="5" borderId="1" xfId="0" applyNumberFormat="1" applyFont="1" applyFill="1" applyBorder="1" applyAlignment="1">
      <alignment vertical="center" wrapText="1"/>
    </xf>
    <xf numFmtId="4" fontId="20" fillId="0" borderId="1" xfId="34" applyNumberFormat="1" applyFont="1" applyBorder="1" applyProtection="1">
      <alignment vertical="center"/>
      <protection locked="0"/>
    </xf>
    <xf numFmtId="4" fontId="20" fillId="0" borderId="11" xfId="34" applyNumberFormat="1" applyFont="1" applyBorder="1" applyProtection="1">
      <alignment vertical="center"/>
      <protection locked="0"/>
    </xf>
    <xf numFmtId="4" fontId="24" fillId="0" borderId="4" xfId="34" applyNumberFormat="1" applyFont="1" applyBorder="1" applyProtection="1">
      <alignment vertical="center"/>
      <protection locked="0"/>
    </xf>
    <xf numFmtId="4" fontId="24" fillId="0" borderId="10" xfId="34" applyNumberFormat="1" applyFont="1" applyBorder="1" applyProtection="1">
      <alignment vertical="center"/>
      <protection locked="0"/>
    </xf>
    <xf numFmtId="4" fontId="25" fillId="0" borderId="1" xfId="34" applyNumberFormat="1" applyFont="1" applyBorder="1" applyProtection="1">
      <alignment vertical="center"/>
      <protection locked="0"/>
    </xf>
    <xf numFmtId="4" fontId="25" fillId="0" borderId="11" xfId="34" applyNumberFormat="1" applyFont="1" applyBorder="1" applyProtection="1">
      <alignment vertical="center"/>
      <protection locked="0"/>
    </xf>
    <xf numFmtId="4" fontId="26" fillId="0" borderId="1" xfId="34" applyNumberFormat="1" applyFont="1" applyBorder="1" applyProtection="1">
      <alignment vertical="center"/>
      <protection locked="0"/>
    </xf>
    <xf numFmtId="4" fontId="26" fillId="0" borderId="11" xfId="34" applyNumberFormat="1" applyFont="1" applyBorder="1" applyProtection="1">
      <alignment vertical="center"/>
      <protection locked="0"/>
    </xf>
    <xf numFmtId="0" fontId="19" fillId="6" borderId="1" xfId="0" applyFont="1" applyFill="1" applyBorder="1" applyAlignment="1">
      <alignment horizontal="center" vertical="top"/>
    </xf>
    <xf numFmtId="0" fontId="27" fillId="0" borderId="7" xfId="0" applyFont="1" applyBorder="1" applyAlignment="1">
      <alignment horizontal="center" vertical="top"/>
    </xf>
    <xf numFmtId="49" fontId="13" fillId="5" borderId="1" xfId="0" applyNumberFormat="1" applyFont="1" applyFill="1" applyBorder="1" applyAlignment="1">
      <alignment horizontal="center"/>
    </xf>
    <xf numFmtId="0" fontId="19" fillId="6" borderId="3" xfId="0" applyFont="1" applyFill="1" applyBorder="1" applyAlignment="1">
      <alignment horizontal="center" vertical="center" wrapText="1"/>
    </xf>
    <xf numFmtId="0" fontId="19" fillId="6" borderId="15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 applyProtection="1">
      <alignment horizontal="center" vertical="center" wrapText="1"/>
      <protection locked="0"/>
    </xf>
    <xf numFmtId="0" fontId="19" fillId="6" borderId="7" xfId="0" applyFont="1" applyFill="1" applyBorder="1" applyAlignment="1" applyProtection="1">
      <alignment horizontal="center" vertical="center" wrapText="1"/>
      <protection locked="0"/>
    </xf>
    <xf numFmtId="4" fontId="19" fillId="6" borderId="1" xfId="0" applyNumberFormat="1" applyFont="1" applyFill="1" applyBorder="1" applyAlignment="1" applyProtection="1">
      <alignment horizontal="center" vertical="center"/>
      <protection locked="0"/>
    </xf>
    <xf numFmtId="4" fontId="19" fillId="6" borderId="7" xfId="0" applyNumberFormat="1" applyFont="1" applyFill="1" applyBorder="1" applyAlignment="1" applyProtection="1">
      <alignment horizontal="center" vertical="center"/>
      <protection locked="0"/>
    </xf>
    <xf numFmtId="49" fontId="13" fillId="5" borderId="8" xfId="0" applyNumberFormat="1" applyFont="1" applyFill="1" applyBorder="1" applyAlignment="1">
      <alignment horizontal="center" vertical="center"/>
    </xf>
    <xf numFmtId="49" fontId="13" fillId="5" borderId="3" xfId="0" applyNumberFormat="1" applyFont="1" applyFill="1" applyBorder="1" applyAlignment="1">
      <alignment horizontal="center" vertical="center"/>
    </xf>
    <xf numFmtId="4" fontId="19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6" borderId="7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19" xfId="0" applyNumberFormat="1" applyFont="1" applyFill="1" applyBorder="1" applyAlignment="1">
      <alignment horizontal="center" vertical="center" wrapText="1"/>
    </xf>
    <xf numFmtId="49" fontId="13" fillId="5" borderId="20" xfId="0" applyNumberFormat="1" applyFont="1" applyFill="1" applyBorder="1" applyAlignment="1">
      <alignment horizontal="center" vertical="center" wrapText="1"/>
    </xf>
    <xf numFmtId="49" fontId="13" fillId="5" borderId="21" xfId="0" applyNumberFormat="1" applyFont="1" applyFill="1" applyBorder="1" applyAlignment="1">
      <alignment horizontal="center" vertical="center" wrapText="1"/>
    </xf>
    <xf numFmtId="49" fontId="13" fillId="5" borderId="22" xfId="0" applyNumberFormat="1" applyFont="1" applyFill="1" applyBorder="1" applyAlignment="1">
      <alignment horizontal="center" vertical="center" wrapText="1"/>
    </xf>
    <xf numFmtId="49" fontId="13" fillId="5" borderId="23" xfId="0" applyNumberFormat="1" applyFont="1" applyFill="1" applyBorder="1" applyAlignment="1">
      <alignment horizontal="center" vertical="center" wrapText="1"/>
    </xf>
    <xf numFmtId="49" fontId="13" fillId="5" borderId="17" xfId="0" applyNumberFormat="1" applyFont="1" applyFill="1" applyBorder="1" applyAlignment="1">
      <alignment horizontal="center" vertical="center" wrapText="1"/>
    </xf>
  </cellXfs>
  <cellStyles count="40">
    <cellStyle name="_x0004_¥" xfId="3" xr:uid="{00000000-0005-0000-0000-000000000000}"/>
    <cellStyle name="Bueno 2" xfId="26" hidden="1" xr:uid="{00000000-0005-0000-0000-000001000000}"/>
    <cellStyle name="Cancel" xfId="4" xr:uid="{00000000-0005-0000-0000-000002000000}"/>
    <cellStyle name="Cancel 2" xfId="5" xr:uid="{00000000-0005-0000-0000-000003000000}"/>
    <cellStyle name="Comma" xfId="30" xr:uid="{00000000-0005-0000-0000-000004000000}"/>
    <cellStyle name="Estilo 1" xfId="6" xr:uid="{00000000-0005-0000-0000-000005000000}"/>
    <cellStyle name="Euro" xfId="7" xr:uid="{00000000-0005-0000-0000-000006000000}"/>
    <cellStyle name="Millares" xfId="37" builtinId="3"/>
    <cellStyle name="Millares 2" xfId="8" xr:uid="{00000000-0005-0000-0000-000007000000}"/>
    <cellStyle name="Millares 2 2" xfId="9" xr:uid="{00000000-0005-0000-0000-000008000000}"/>
    <cellStyle name="Millares 2 3" xfId="10" xr:uid="{00000000-0005-0000-0000-000009000000}"/>
    <cellStyle name="Millares 3" xfId="28" xr:uid="{00000000-0005-0000-0000-00000A000000}"/>
    <cellStyle name="Moneda 2" xfId="11" xr:uid="{00000000-0005-0000-0000-00000C000000}"/>
    <cellStyle name="Moneda 3" xfId="27" xr:uid="{00000000-0005-0000-0000-00000D000000}"/>
    <cellStyle name="Neutral 2" xfId="12" xr:uid="{00000000-0005-0000-0000-00000E000000}"/>
    <cellStyle name="Normal" xfId="0" builtinId="0"/>
    <cellStyle name="Normal 10" xfId="39" xr:uid="{F1EAC0D6-6D73-487F-B5D5-EF3B6BD906FE}"/>
    <cellStyle name="Normal 2" xfId="1" xr:uid="{00000000-0005-0000-0000-000010000000}"/>
    <cellStyle name="Normal 2 2" xfId="14" xr:uid="{00000000-0005-0000-0000-000011000000}"/>
    <cellStyle name="Normal 2 3" xfId="13" xr:uid="{00000000-0005-0000-0000-000012000000}"/>
    <cellStyle name="Normal 3" xfId="15" xr:uid="{00000000-0005-0000-0000-000013000000}"/>
    <cellStyle name="Normal 3 2" xfId="16" xr:uid="{00000000-0005-0000-0000-000014000000}"/>
    <cellStyle name="Normal 3 3" xfId="17" xr:uid="{00000000-0005-0000-0000-000015000000}"/>
    <cellStyle name="Normal 3 4" xfId="34" xr:uid="{00000000-0005-0000-0000-000016000000}"/>
    <cellStyle name="Normal 4" xfId="18" xr:uid="{00000000-0005-0000-0000-000017000000}"/>
    <cellStyle name="Normal 5" xfId="19" xr:uid="{00000000-0005-0000-0000-000018000000}"/>
    <cellStyle name="Normal 6" xfId="20" xr:uid="{00000000-0005-0000-0000-000019000000}"/>
    <cellStyle name="Normal 7" xfId="32" xr:uid="{00000000-0005-0000-0000-00001A000000}"/>
    <cellStyle name="Normal 7 2" xfId="35" xr:uid="{00000000-0005-0000-0000-00001B000000}"/>
    <cellStyle name="Normal 8" xfId="2" xr:uid="{00000000-0005-0000-0000-00001C000000}"/>
    <cellStyle name="Normal 9" xfId="38" xr:uid="{3CCE9640-1F76-4574-B557-0800A6ECD059}"/>
    <cellStyle name="Percent" xfId="29" xr:uid="{00000000-0005-0000-0000-000020000000}"/>
    <cellStyle name="Porcentaje" xfId="36" builtinId="5"/>
    <cellStyle name="Porcentaje 2" xfId="22" xr:uid="{00000000-0005-0000-0000-000022000000}"/>
    <cellStyle name="Porcentaje 3" xfId="23" xr:uid="{00000000-0005-0000-0000-000023000000}"/>
    <cellStyle name="Porcentaje 4" xfId="31" xr:uid="{00000000-0005-0000-0000-000024000000}"/>
    <cellStyle name="Porcentaje 5" xfId="33" xr:uid="{00000000-0005-0000-0000-000025000000}"/>
    <cellStyle name="Porcentaje 6" xfId="21" xr:uid="{00000000-0005-0000-0000-000026000000}"/>
    <cellStyle name="Porcentual 2" xfId="24" xr:uid="{00000000-0005-0000-0000-000027000000}"/>
    <cellStyle name="Total 2" xfId="25" xr:uid="{00000000-0005-0000-0000-00002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195942</xdr:colOff>
      <xdr:row>0</xdr:row>
      <xdr:rowOff>174172</xdr:rowOff>
    </xdr:from>
    <xdr:to>
      <xdr:col>11</xdr:col>
      <xdr:colOff>1012370</xdr:colOff>
      <xdr:row>4</xdr:row>
      <xdr:rowOff>21772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24FDBB3-3B94-41AF-BE34-5C043BEA3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3028" y="174172"/>
          <a:ext cx="816428" cy="816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16"/>
  <sheetViews>
    <sheetView tabSelected="1" view="pageBreakPreview" topLeftCell="A285" zoomScale="70" zoomScaleNormal="100" zoomScaleSheetLayoutView="70" workbookViewId="0">
      <selection activeCell="L319" sqref="L319"/>
    </sheetView>
  </sheetViews>
  <sheetFormatPr baseColWidth="10" defaultColWidth="11.42578125" defaultRowHeight="15"/>
  <cols>
    <col min="1" max="1" width="14.42578125" style="3" bestFit="1" customWidth="1"/>
    <col min="2" max="2" width="81.42578125" style="3" customWidth="1"/>
    <col min="3" max="3" width="6.85546875" style="3" bestFit="1" customWidth="1"/>
    <col min="4" max="4" width="10.5703125" style="3" customWidth="1"/>
    <col min="5" max="5" width="10.7109375" style="3" bestFit="1" customWidth="1"/>
    <col min="6" max="6" width="16.7109375" style="3" bestFit="1" customWidth="1"/>
    <col min="7" max="10" width="16.42578125" style="3" customWidth="1"/>
    <col min="11" max="11" width="16.85546875" style="3" bestFit="1" customWidth="1"/>
    <col min="12" max="12" width="16.5703125" style="3" customWidth="1"/>
    <col min="13" max="13" width="14.85546875" style="3" bestFit="1" customWidth="1"/>
    <col min="14" max="14" width="17.7109375" style="3" bestFit="1" customWidth="1"/>
    <col min="15" max="16384" width="11.42578125" style="3"/>
  </cols>
  <sheetData>
    <row r="1" spans="1:14" ht="36" thickBot="1">
      <c r="A1" s="81" t="s">
        <v>72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4" ht="13.15" customHeight="1">
      <c r="A2" s="89" t="s">
        <v>12</v>
      </c>
      <c r="B2" s="93" t="s">
        <v>609</v>
      </c>
      <c r="C2" s="94"/>
      <c r="D2" s="94"/>
      <c r="E2" s="94"/>
      <c r="F2" s="94"/>
      <c r="G2" s="94"/>
      <c r="H2" s="94"/>
      <c r="I2" s="94"/>
      <c r="J2" s="94"/>
      <c r="K2" s="95"/>
      <c r="L2" s="70"/>
    </row>
    <row r="3" spans="1:14" ht="13.9" customHeight="1">
      <c r="A3" s="90"/>
      <c r="B3" s="96"/>
      <c r="C3" s="97"/>
      <c r="D3" s="97"/>
      <c r="E3" s="97"/>
      <c r="F3" s="97"/>
      <c r="G3" s="97"/>
      <c r="H3" s="97"/>
      <c r="I3" s="97"/>
      <c r="J3" s="97"/>
      <c r="K3" s="98"/>
      <c r="L3" s="71"/>
    </row>
    <row r="4" spans="1:14" ht="13.9" customHeight="1">
      <c r="A4" s="58" t="s">
        <v>16</v>
      </c>
      <c r="B4" s="82" t="s">
        <v>610</v>
      </c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4" ht="13.9" customHeight="1">
      <c r="A5" s="58" t="s">
        <v>17</v>
      </c>
      <c r="B5" s="82" t="s">
        <v>611</v>
      </c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4" ht="12.75" customHeight="1">
      <c r="A6" s="83" t="s">
        <v>13</v>
      </c>
      <c r="B6" s="85" t="s">
        <v>19</v>
      </c>
      <c r="C6" s="87" t="s">
        <v>27</v>
      </c>
      <c r="D6" s="87" t="s">
        <v>29</v>
      </c>
      <c r="E6" s="91" t="s">
        <v>28</v>
      </c>
      <c r="F6" s="87" t="s">
        <v>20</v>
      </c>
      <c r="G6" s="80" t="s">
        <v>18</v>
      </c>
      <c r="H6" s="80"/>
      <c r="I6" s="80"/>
      <c r="J6" s="80"/>
      <c r="K6" s="80"/>
      <c r="L6" s="80"/>
    </row>
    <row r="7" spans="1:14" ht="12.75" customHeight="1">
      <c r="A7" s="83"/>
      <c r="B7" s="85"/>
      <c r="C7" s="87"/>
      <c r="D7" s="87"/>
      <c r="E7" s="91"/>
      <c r="F7" s="87"/>
      <c r="G7" s="80" t="s">
        <v>615</v>
      </c>
      <c r="H7" s="80"/>
      <c r="I7" s="80"/>
      <c r="J7" s="80"/>
      <c r="K7" s="80"/>
      <c r="L7" s="80"/>
      <c r="M7" s="4"/>
    </row>
    <row r="8" spans="1:14" ht="13.5" customHeight="1">
      <c r="A8" s="83"/>
      <c r="B8" s="85"/>
      <c r="C8" s="87"/>
      <c r="D8" s="87"/>
      <c r="E8" s="91"/>
      <c r="F8" s="87"/>
      <c r="G8" s="80" t="s">
        <v>616</v>
      </c>
      <c r="H8" s="80"/>
      <c r="I8" s="80"/>
      <c r="J8" s="80"/>
      <c r="K8" s="80"/>
      <c r="L8" s="80"/>
    </row>
    <row r="9" spans="1:14" ht="13.5" customHeight="1" thickBot="1">
      <c r="A9" s="84"/>
      <c r="B9" s="86"/>
      <c r="C9" s="88"/>
      <c r="D9" s="88"/>
      <c r="E9" s="92"/>
      <c r="F9" s="88"/>
      <c r="G9" s="59" t="s">
        <v>26</v>
      </c>
      <c r="H9" s="59" t="s">
        <v>612</v>
      </c>
      <c r="I9" s="59" t="s">
        <v>52</v>
      </c>
      <c r="J9" s="59" t="s">
        <v>53</v>
      </c>
      <c r="K9" s="59" t="s">
        <v>613</v>
      </c>
      <c r="L9" s="59" t="s">
        <v>614</v>
      </c>
    </row>
    <row r="10" spans="1:14" s="7" customFormat="1" ht="12.75">
      <c r="A10" s="41" t="s">
        <v>0</v>
      </c>
      <c r="B10" s="42" t="s">
        <v>73</v>
      </c>
      <c r="C10" s="42"/>
      <c r="D10" s="74"/>
      <c r="E10" s="74"/>
      <c r="F10" s="75">
        <v>1356943.35</v>
      </c>
      <c r="G10" s="62"/>
      <c r="H10" s="62"/>
      <c r="I10" s="62"/>
      <c r="J10" s="62"/>
      <c r="K10" s="43"/>
      <c r="L10" s="43"/>
      <c r="M10" s="5">
        <f>SUM(G10:L10)</f>
        <v>0</v>
      </c>
      <c r="N10" s="6">
        <f>+M10-F10</f>
        <v>-1356943.35</v>
      </c>
    </row>
    <row r="11" spans="1:14" s="7" customFormat="1" ht="12.75">
      <c r="A11" s="49" t="s">
        <v>1</v>
      </c>
      <c r="B11" s="50" t="s">
        <v>74</v>
      </c>
      <c r="C11" s="50"/>
      <c r="D11" s="76"/>
      <c r="E11" s="76"/>
      <c r="F11" s="77">
        <v>26179.18</v>
      </c>
      <c r="G11" s="63"/>
      <c r="H11" s="63"/>
      <c r="I11" s="63"/>
      <c r="J11" s="63"/>
      <c r="K11" s="48"/>
      <c r="L11" s="48"/>
      <c r="M11" s="5">
        <f>SUM(G11:L11)</f>
        <v>0</v>
      </c>
      <c r="N11" s="6">
        <f>+M11-F11</f>
        <v>-26179.18</v>
      </c>
    </row>
    <row r="12" spans="1:14" s="7" customFormat="1">
      <c r="A12" s="36" t="s">
        <v>75</v>
      </c>
      <c r="B12" s="34" t="s">
        <v>78</v>
      </c>
      <c r="C12" s="34" t="s">
        <v>2</v>
      </c>
      <c r="D12" s="72">
        <v>60</v>
      </c>
      <c r="E12" s="72">
        <v>117.81</v>
      </c>
      <c r="F12" s="73">
        <v>7068.6</v>
      </c>
      <c r="G12" s="64">
        <v>7068.6</v>
      </c>
      <c r="H12" s="64"/>
      <c r="I12" s="64"/>
      <c r="J12" s="64"/>
      <c r="K12" s="2"/>
      <c r="L12" s="2"/>
      <c r="M12" s="5">
        <f t="shared" ref="M12:M75" si="0">SUM(G12:L12)</f>
        <v>7068.6</v>
      </c>
      <c r="N12" s="6">
        <f t="shared" ref="N12:N75" si="1">+M12-F12</f>
        <v>0</v>
      </c>
    </row>
    <row r="13" spans="1:14">
      <c r="A13" s="36" t="s">
        <v>77</v>
      </c>
      <c r="B13" s="34" t="s">
        <v>84</v>
      </c>
      <c r="C13" s="34" t="s">
        <v>22</v>
      </c>
      <c r="D13" s="72">
        <v>6</v>
      </c>
      <c r="E13" s="72">
        <v>1000</v>
      </c>
      <c r="F13" s="73">
        <v>6000</v>
      </c>
      <c r="G13" s="64">
        <v>1033.33</v>
      </c>
      <c r="H13" s="64">
        <v>1000</v>
      </c>
      <c r="I13" s="64">
        <v>1033.33</v>
      </c>
      <c r="J13" s="64">
        <v>1033.33</v>
      </c>
      <c r="K13" s="1">
        <v>1000</v>
      </c>
      <c r="L13" s="1">
        <v>900</v>
      </c>
      <c r="M13" s="5">
        <f t="shared" si="0"/>
        <v>5999.99</v>
      </c>
      <c r="N13" s="6">
        <f t="shared" si="1"/>
        <v>-1.0000000000218279E-2</v>
      </c>
    </row>
    <row r="14" spans="1:14" s="7" customFormat="1">
      <c r="A14" s="36" t="s">
        <v>79</v>
      </c>
      <c r="B14" s="34" t="s">
        <v>76</v>
      </c>
      <c r="C14" s="34" t="s">
        <v>3</v>
      </c>
      <c r="D14" s="72">
        <v>1</v>
      </c>
      <c r="E14" s="72">
        <v>1154.9100000000001</v>
      </c>
      <c r="F14" s="73">
        <v>1154.9100000000001</v>
      </c>
      <c r="G14" s="64">
        <v>1154.9100000000001</v>
      </c>
      <c r="H14" s="64"/>
      <c r="I14" s="64"/>
      <c r="J14" s="64"/>
      <c r="K14" s="1"/>
      <c r="L14" s="1"/>
      <c r="M14" s="5">
        <f t="shared" si="0"/>
        <v>1154.9100000000001</v>
      </c>
      <c r="N14" s="6">
        <f t="shared" si="1"/>
        <v>0</v>
      </c>
    </row>
    <row r="15" spans="1:14">
      <c r="A15" s="36" t="s">
        <v>82</v>
      </c>
      <c r="B15" s="34" t="s">
        <v>80</v>
      </c>
      <c r="C15" s="34" t="s">
        <v>81</v>
      </c>
      <c r="D15" s="72">
        <v>365</v>
      </c>
      <c r="E15" s="72">
        <v>21.25</v>
      </c>
      <c r="F15" s="73">
        <v>7756.25</v>
      </c>
      <c r="G15" s="64">
        <v>7756.25</v>
      </c>
      <c r="H15" s="64"/>
      <c r="I15" s="64"/>
      <c r="J15" s="64"/>
      <c r="K15" s="1"/>
      <c r="L15" s="1"/>
      <c r="M15" s="5">
        <f t="shared" si="0"/>
        <v>7756.25</v>
      </c>
      <c r="N15" s="6">
        <f t="shared" si="1"/>
        <v>0</v>
      </c>
    </row>
    <row r="16" spans="1:14">
      <c r="A16" s="36" t="s">
        <v>83</v>
      </c>
      <c r="B16" s="34" t="s">
        <v>85</v>
      </c>
      <c r="C16" s="34" t="s">
        <v>86</v>
      </c>
      <c r="D16" s="72">
        <v>1</v>
      </c>
      <c r="E16" s="72">
        <v>4199.42</v>
      </c>
      <c r="F16" s="73">
        <v>4199.42</v>
      </c>
      <c r="G16" s="64">
        <v>4199.42</v>
      </c>
      <c r="H16" s="64"/>
      <c r="I16" s="64"/>
      <c r="J16" s="64"/>
      <c r="K16" s="1"/>
      <c r="L16" s="1"/>
      <c r="M16" s="5">
        <f t="shared" si="0"/>
        <v>4199.42</v>
      </c>
      <c r="N16" s="6">
        <f t="shared" si="1"/>
        <v>0</v>
      </c>
    </row>
    <row r="17" spans="1:14" s="7" customFormat="1" ht="12.75">
      <c r="A17" s="49" t="s">
        <v>23</v>
      </c>
      <c r="B17" s="50" t="s">
        <v>87</v>
      </c>
      <c r="C17" s="50"/>
      <c r="D17" s="76"/>
      <c r="E17" s="76"/>
      <c r="F17" s="77">
        <v>4399.5</v>
      </c>
      <c r="G17" s="63"/>
      <c r="H17" s="63"/>
      <c r="I17" s="63"/>
      <c r="J17" s="63"/>
      <c r="K17" s="48"/>
      <c r="L17" s="48"/>
      <c r="M17" s="5">
        <f t="shared" si="0"/>
        <v>0</v>
      </c>
      <c r="N17" s="6">
        <f t="shared" si="1"/>
        <v>-4399.5</v>
      </c>
    </row>
    <row r="18" spans="1:14" s="7" customFormat="1">
      <c r="A18" s="36" t="s">
        <v>88</v>
      </c>
      <c r="B18" s="34" t="s">
        <v>89</v>
      </c>
      <c r="C18" s="34" t="s">
        <v>3</v>
      </c>
      <c r="D18" s="72">
        <v>3</v>
      </c>
      <c r="E18" s="72">
        <v>466.5</v>
      </c>
      <c r="F18" s="73">
        <v>1399.5</v>
      </c>
      <c r="G18" s="64">
        <v>1399.5</v>
      </c>
      <c r="H18" s="64"/>
      <c r="I18" s="64"/>
      <c r="J18" s="64"/>
      <c r="K18" s="1"/>
      <c r="L18" s="1"/>
      <c r="M18" s="5">
        <f t="shared" si="0"/>
        <v>1399.5</v>
      </c>
      <c r="N18" s="6">
        <f t="shared" si="1"/>
        <v>0</v>
      </c>
    </row>
    <row r="19" spans="1:14" s="7" customFormat="1">
      <c r="A19" s="36" t="s">
        <v>90</v>
      </c>
      <c r="B19" s="34" t="s">
        <v>91</v>
      </c>
      <c r="C19" s="34" t="s">
        <v>22</v>
      </c>
      <c r="D19" s="72">
        <v>6</v>
      </c>
      <c r="E19" s="72">
        <v>250</v>
      </c>
      <c r="F19" s="73">
        <v>1500</v>
      </c>
      <c r="G19" s="64">
        <v>258.33</v>
      </c>
      <c r="H19" s="64">
        <v>250</v>
      </c>
      <c r="I19" s="64">
        <v>258.33</v>
      </c>
      <c r="J19" s="64">
        <v>258.33</v>
      </c>
      <c r="K19" s="1">
        <v>250</v>
      </c>
      <c r="L19" s="1">
        <v>225</v>
      </c>
      <c r="M19" s="5">
        <f t="shared" si="0"/>
        <v>1499.99</v>
      </c>
      <c r="N19" s="6">
        <f t="shared" si="1"/>
        <v>-9.9999999999909051E-3</v>
      </c>
    </row>
    <row r="20" spans="1:14">
      <c r="A20" s="36" t="s">
        <v>92</v>
      </c>
      <c r="B20" s="34" t="s">
        <v>93</v>
      </c>
      <c r="C20" s="34" t="s">
        <v>22</v>
      </c>
      <c r="D20" s="72">
        <v>6</v>
      </c>
      <c r="E20" s="72">
        <v>250</v>
      </c>
      <c r="F20" s="73">
        <v>1500</v>
      </c>
      <c r="G20" s="64">
        <v>258.33</v>
      </c>
      <c r="H20" s="64">
        <v>250</v>
      </c>
      <c r="I20" s="64">
        <v>258.33</v>
      </c>
      <c r="J20" s="64">
        <v>258.33</v>
      </c>
      <c r="K20" s="1">
        <v>250</v>
      </c>
      <c r="L20" s="1">
        <v>225</v>
      </c>
      <c r="M20" s="5">
        <f t="shared" si="0"/>
        <v>1499.99</v>
      </c>
      <c r="N20" s="6">
        <f t="shared" si="1"/>
        <v>-9.9999999999909051E-3</v>
      </c>
    </row>
    <row r="21" spans="1:14" s="7" customFormat="1" ht="12.75">
      <c r="A21" s="49" t="s">
        <v>24</v>
      </c>
      <c r="B21" s="50" t="s">
        <v>110</v>
      </c>
      <c r="C21" s="50"/>
      <c r="D21" s="76"/>
      <c r="E21" s="76"/>
      <c r="F21" s="77">
        <v>27003.55</v>
      </c>
      <c r="G21" s="63"/>
      <c r="H21" s="63"/>
      <c r="I21" s="63"/>
      <c r="J21" s="63"/>
      <c r="K21" s="48"/>
      <c r="L21" s="48"/>
      <c r="M21" s="5">
        <f t="shared" si="0"/>
        <v>0</v>
      </c>
      <c r="N21" s="6">
        <f t="shared" si="1"/>
        <v>-27003.55</v>
      </c>
    </row>
    <row r="22" spans="1:14" s="7" customFormat="1">
      <c r="A22" s="36" t="s">
        <v>95</v>
      </c>
      <c r="B22" s="34" t="s">
        <v>114</v>
      </c>
      <c r="C22" s="34" t="s">
        <v>103</v>
      </c>
      <c r="D22" s="72">
        <v>1</v>
      </c>
      <c r="E22" s="72">
        <v>14001.2</v>
      </c>
      <c r="F22" s="73">
        <v>14001.2</v>
      </c>
      <c r="G22" s="64">
        <v>14001.2</v>
      </c>
      <c r="H22" s="64"/>
      <c r="I22" s="64"/>
      <c r="J22" s="64"/>
      <c r="K22" s="1"/>
      <c r="L22" s="1"/>
      <c r="M22" s="5">
        <f t="shared" si="0"/>
        <v>14001.2</v>
      </c>
      <c r="N22" s="6">
        <f t="shared" si="1"/>
        <v>0</v>
      </c>
    </row>
    <row r="23" spans="1:14" s="7" customFormat="1">
      <c r="A23" s="36" t="s">
        <v>97</v>
      </c>
      <c r="B23" s="34" t="s">
        <v>366</v>
      </c>
      <c r="C23" s="34" t="s">
        <v>103</v>
      </c>
      <c r="D23" s="72">
        <v>1</v>
      </c>
      <c r="E23" s="72">
        <v>1118.8499999999999</v>
      </c>
      <c r="F23" s="73">
        <v>1118.8499999999999</v>
      </c>
      <c r="G23" s="64">
        <v>1118.8499999999999</v>
      </c>
      <c r="H23" s="64"/>
      <c r="I23" s="64"/>
      <c r="J23" s="64"/>
      <c r="K23" s="1"/>
      <c r="L23" s="1"/>
      <c r="M23" s="5">
        <f t="shared" si="0"/>
        <v>1118.8499999999999</v>
      </c>
      <c r="N23" s="6">
        <f t="shared" si="1"/>
        <v>0</v>
      </c>
    </row>
    <row r="24" spans="1:14">
      <c r="A24" s="36" t="s">
        <v>367</v>
      </c>
      <c r="B24" s="34" t="s">
        <v>116</v>
      </c>
      <c r="C24" s="34" t="s">
        <v>103</v>
      </c>
      <c r="D24" s="72">
        <v>1</v>
      </c>
      <c r="E24" s="72">
        <v>5698.5</v>
      </c>
      <c r="F24" s="73">
        <v>5698.5</v>
      </c>
      <c r="G24" s="64">
        <v>981.41</v>
      </c>
      <c r="H24" s="64">
        <v>949.75</v>
      </c>
      <c r="I24" s="64">
        <v>981.41</v>
      </c>
      <c r="J24" s="64">
        <v>981.41</v>
      </c>
      <c r="K24" s="1">
        <v>949.75</v>
      </c>
      <c r="L24" s="1">
        <v>854.78</v>
      </c>
      <c r="M24" s="5">
        <f t="shared" si="0"/>
        <v>5698.5099999999993</v>
      </c>
      <c r="N24" s="6">
        <f t="shared" si="1"/>
        <v>9.999999999308784E-3</v>
      </c>
    </row>
    <row r="25" spans="1:14" s="7" customFormat="1">
      <c r="A25" s="36" t="s">
        <v>368</v>
      </c>
      <c r="B25" s="34" t="s">
        <v>112</v>
      </c>
      <c r="C25" s="34" t="s">
        <v>103</v>
      </c>
      <c r="D25" s="72">
        <v>1</v>
      </c>
      <c r="E25" s="72">
        <v>5500</v>
      </c>
      <c r="F25" s="73">
        <v>5500</v>
      </c>
      <c r="G25" s="64">
        <v>947.22</v>
      </c>
      <c r="H25" s="64">
        <v>916.67</v>
      </c>
      <c r="I25" s="64">
        <v>947.22</v>
      </c>
      <c r="J25" s="64">
        <v>947.22</v>
      </c>
      <c r="K25" s="1">
        <v>916.67</v>
      </c>
      <c r="L25" s="1">
        <v>825</v>
      </c>
      <c r="M25" s="5">
        <f t="shared" si="0"/>
        <v>5500</v>
      </c>
      <c r="N25" s="6">
        <f t="shared" si="1"/>
        <v>0</v>
      </c>
    </row>
    <row r="26" spans="1:14" s="7" customFormat="1">
      <c r="A26" s="36" t="s">
        <v>369</v>
      </c>
      <c r="B26" s="34" t="s">
        <v>118</v>
      </c>
      <c r="C26" s="34" t="s">
        <v>103</v>
      </c>
      <c r="D26" s="72">
        <v>1</v>
      </c>
      <c r="E26" s="72">
        <v>685</v>
      </c>
      <c r="F26" s="73">
        <v>685</v>
      </c>
      <c r="G26" s="64">
        <v>685</v>
      </c>
      <c r="H26" s="64"/>
      <c r="I26" s="64"/>
      <c r="J26" s="64"/>
      <c r="K26" s="1"/>
      <c r="L26" s="1"/>
      <c r="M26" s="5">
        <f t="shared" si="0"/>
        <v>685</v>
      </c>
      <c r="N26" s="6">
        <f t="shared" si="1"/>
        <v>0</v>
      </c>
    </row>
    <row r="27" spans="1:14" s="7" customFormat="1" ht="12.75">
      <c r="A27" s="49" t="s">
        <v>30</v>
      </c>
      <c r="B27" s="50" t="s">
        <v>370</v>
      </c>
      <c r="C27" s="50"/>
      <c r="D27" s="76"/>
      <c r="E27" s="76"/>
      <c r="F27" s="77">
        <v>10185</v>
      </c>
      <c r="G27" s="63"/>
      <c r="H27" s="63"/>
      <c r="I27" s="63"/>
      <c r="J27" s="63"/>
      <c r="K27" s="48"/>
      <c r="L27" s="48"/>
      <c r="M27" s="5">
        <f t="shared" si="0"/>
        <v>0</v>
      </c>
      <c r="N27" s="6">
        <f t="shared" si="1"/>
        <v>-10185</v>
      </c>
    </row>
    <row r="28" spans="1:14" s="7" customFormat="1">
      <c r="A28" s="36" t="s">
        <v>100</v>
      </c>
      <c r="B28" s="34" t="s">
        <v>371</v>
      </c>
      <c r="C28" s="34" t="s">
        <v>103</v>
      </c>
      <c r="D28" s="72">
        <v>1</v>
      </c>
      <c r="E28" s="72">
        <v>6230</v>
      </c>
      <c r="F28" s="73">
        <v>6230</v>
      </c>
      <c r="G28" s="64">
        <v>1072.94</v>
      </c>
      <c r="H28" s="64">
        <v>1038.33</v>
      </c>
      <c r="I28" s="64">
        <v>1072.94</v>
      </c>
      <c r="J28" s="64">
        <v>1072.94</v>
      </c>
      <c r="K28" s="1">
        <v>1038.33</v>
      </c>
      <c r="L28" s="1">
        <v>934.5</v>
      </c>
      <c r="M28" s="5">
        <f t="shared" si="0"/>
        <v>6229.98</v>
      </c>
      <c r="N28" s="6">
        <f t="shared" si="1"/>
        <v>-2.0000000000436557E-2</v>
      </c>
    </row>
    <row r="29" spans="1:14">
      <c r="A29" s="36" t="s">
        <v>101</v>
      </c>
      <c r="B29" s="34" t="s">
        <v>372</v>
      </c>
      <c r="C29" s="34" t="s">
        <v>4</v>
      </c>
      <c r="D29" s="72">
        <v>1</v>
      </c>
      <c r="E29" s="72">
        <v>3955</v>
      </c>
      <c r="F29" s="73">
        <v>3955</v>
      </c>
      <c r="G29" s="64">
        <v>3955</v>
      </c>
      <c r="H29" s="64"/>
      <c r="I29" s="64"/>
      <c r="J29" s="64"/>
      <c r="K29" s="2"/>
      <c r="L29" s="2"/>
      <c r="M29" s="5">
        <f t="shared" si="0"/>
        <v>3955</v>
      </c>
      <c r="N29" s="6">
        <f t="shared" si="1"/>
        <v>0</v>
      </c>
    </row>
    <row r="30" spans="1:14" s="7" customFormat="1" ht="12.75">
      <c r="A30" s="49" t="s">
        <v>31</v>
      </c>
      <c r="B30" s="50" t="s">
        <v>99</v>
      </c>
      <c r="C30" s="50"/>
      <c r="D30" s="76"/>
      <c r="E30" s="76"/>
      <c r="F30" s="77">
        <v>29773.11</v>
      </c>
      <c r="G30" s="63"/>
      <c r="H30" s="63"/>
      <c r="I30" s="63"/>
      <c r="J30" s="63"/>
      <c r="K30" s="48"/>
      <c r="L30" s="48"/>
      <c r="M30" s="5">
        <f t="shared" si="0"/>
        <v>0</v>
      </c>
      <c r="N30" s="6">
        <f t="shared" si="1"/>
        <v>-29773.11</v>
      </c>
    </row>
    <row r="31" spans="1:14" s="7" customFormat="1">
      <c r="A31" s="36" t="s">
        <v>111</v>
      </c>
      <c r="B31" s="34" t="s">
        <v>373</v>
      </c>
      <c r="C31" s="34" t="s">
        <v>3</v>
      </c>
      <c r="D31" s="72">
        <v>3</v>
      </c>
      <c r="E31" s="72">
        <v>102.29</v>
      </c>
      <c r="F31" s="73">
        <v>306.87</v>
      </c>
      <c r="G31" s="64">
        <v>306.87</v>
      </c>
      <c r="H31" s="64"/>
      <c r="I31" s="64"/>
      <c r="J31" s="64"/>
      <c r="K31" s="1"/>
      <c r="L31" s="1"/>
      <c r="M31" s="5">
        <f t="shared" si="0"/>
        <v>306.87</v>
      </c>
      <c r="N31" s="6">
        <f t="shared" si="1"/>
        <v>0</v>
      </c>
    </row>
    <row r="32" spans="1:14" s="7" customFormat="1">
      <c r="A32" s="36" t="s">
        <v>113</v>
      </c>
      <c r="B32" s="34" t="s">
        <v>374</v>
      </c>
      <c r="C32" s="34" t="s">
        <v>2</v>
      </c>
      <c r="D32" s="72">
        <v>816.28</v>
      </c>
      <c r="E32" s="72">
        <v>8.42</v>
      </c>
      <c r="F32" s="73">
        <v>6873.08</v>
      </c>
      <c r="G32" s="64">
        <v>6873.08</v>
      </c>
      <c r="H32" s="64"/>
      <c r="I32" s="64"/>
      <c r="J32" s="64"/>
      <c r="K32" s="1"/>
      <c r="L32" s="1"/>
      <c r="M32" s="5">
        <f t="shared" si="0"/>
        <v>6873.08</v>
      </c>
      <c r="N32" s="6">
        <f t="shared" si="1"/>
        <v>0</v>
      </c>
    </row>
    <row r="33" spans="1:15">
      <c r="A33" s="36" t="s">
        <v>115</v>
      </c>
      <c r="B33" s="34" t="s">
        <v>375</v>
      </c>
      <c r="C33" s="34" t="s">
        <v>2</v>
      </c>
      <c r="D33" s="72">
        <v>47.04</v>
      </c>
      <c r="E33" s="72">
        <v>7.3</v>
      </c>
      <c r="F33" s="73">
        <v>343.39</v>
      </c>
      <c r="G33" s="64">
        <v>343.39</v>
      </c>
      <c r="H33" s="64"/>
      <c r="I33" s="64"/>
      <c r="J33" s="64"/>
      <c r="K33" s="1"/>
      <c r="L33" s="2"/>
      <c r="M33" s="5">
        <f t="shared" si="0"/>
        <v>343.39</v>
      </c>
      <c r="N33" s="6">
        <f t="shared" si="1"/>
        <v>0</v>
      </c>
    </row>
    <row r="34" spans="1:15" s="7" customFormat="1">
      <c r="A34" s="36" t="s">
        <v>117</v>
      </c>
      <c r="B34" s="34" t="s">
        <v>376</v>
      </c>
      <c r="C34" s="34" t="s">
        <v>2</v>
      </c>
      <c r="D34" s="72">
        <v>117.3</v>
      </c>
      <c r="E34" s="72">
        <v>7.9</v>
      </c>
      <c r="F34" s="73">
        <v>926.67</v>
      </c>
      <c r="G34" s="64">
        <v>926.67</v>
      </c>
      <c r="H34" s="64"/>
      <c r="I34" s="64"/>
      <c r="J34" s="64"/>
      <c r="K34" s="1"/>
      <c r="L34" s="1"/>
      <c r="M34" s="5">
        <f t="shared" si="0"/>
        <v>926.67</v>
      </c>
      <c r="N34" s="6">
        <f t="shared" si="1"/>
        <v>0</v>
      </c>
    </row>
    <row r="35" spans="1:15" s="7" customFormat="1">
      <c r="A35" s="36" t="s">
        <v>377</v>
      </c>
      <c r="B35" s="34" t="s">
        <v>105</v>
      </c>
      <c r="C35" s="34" t="s">
        <v>3</v>
      </c>
      <c r="D35" s="72">
        <v>7</v>
      </c>
      <c r="E35" s="72">
        <v>26.15</v>
      </c>
      <c r="F35" s="73">
        <v>183.05</v>
      </c>
      <c r="G35" s="64">
        <v>183.05</v>
      </c>
      <c r="H35" s="64"/>
      <c r="I35" s="64"/>
      <c r="J35" s="64"/>
      <c r="K35" s="1"/>
      <c r="L35" s="1"/>
      <c r="M35" s="5">
        <f t="shared" si="0"/>
        <v>183.05</v>
      </c>
      <c r="N35" s="6">
        <f t="shared" si="1"/>
        <v>0</v>
      </c>
    </row>
    <row r="36" spans="1:15" s="7" customFormat="1">
      <c r="A36" s="36" t="s">
        <v>378</v>
      </c>
      <c r="B36" s="34" t="s">
        <v>104</v>
      </c>
      <c r="C36" s="34" t="s">
        <v>103</v>
      </c>
      <c r="D36" s="72">
        <v>1</v>
      </c>
      <c r="E36" s="72">
        <v>847.45</v>
      </c>
      <c r="F36" s="73">
        <v>847.45</v>
      </c>
      <c r="G36" s="64">
        <v>847.45</v>
      </c>
      <c r="H36" s="64"/>
      <c r="I36" s="64"/>
      <c r="J36" s="64"/>
      <c r="K36" s="1"/>
      <c r="L36" s="1"/>
      <c r="M36" s="5">
        <f t="shared" si="0"/>
        <v>847.45</v>
      </c>
      <c r="N36" s="6">
        <f t="shared" si="1"/>
        <v>0</v>
      </c>
    </row>
    <row r="37" spans="1:15">
      <c r="A37" s="36" t="s">
        <v>379</v>
      </c>
      <c r="B37" s="34" t="s">
        <v>102</v>
      </c>
      <c r="C37" s="34" t="s">
        <v>103</v>
      </c>
      <c r="D37" s="72">
        <v>1</v>
      </c>
      <c r="E37" s="72">
        <v>520.25</v>
      </c>
      <c r="F37" s="73">
        <v>520.25</v>
      </c>
      <c r="G37" s="64">
        <v>520.25</v>
      </c>
      <c r="H37" s="64"/>
      <c r="I37" s="64"/>
      <c r="J37" s="64"/>
      <c r="K37" s="2"/>
      <c r="L37" s="2"/>
      <c r="M37" s="5">
        <f t="shared" si="0"/>
        <v>520.25</v>
      </c>
      <c r="N37" s="6">
        <f t="shared" si="1"/>
        <v>0</v>
      </c>
    </row>
    <row r="38" spans="1:15" s="7" customFormat="1">
      <c r="A38" s="36" t="s">
        <v>380</v>
      </c>
      <c r="B38" s="34" t="s">
        <v>381</v>
      </c>
      <c r="C38" s="34" t="s">
        <v>81</v>
      </c>
      <c r="D38" s="72">
        <v>243.2</v>
      </c>
      <c r="E38" s="72">
        <v>5.49</v>
      </c>
      <c r="F38" s="73">
        <v>1335.17</v>
      </c>
      <c r="G38" s="64">
        <v>1335.17</v>
      </c>
      <c r="H38" s="64"/>
      <c r="I38" s="64"/>
      <c r="J38" s="64"/>
      <c r="K38" s="1"/>
      <c r="L38" s="1"/>
      <c r="M38" s="5">
        <f t="shared" si="0"/>
        <v>1335.17</v>
      </c>
      <c r="N38" s="6">
        <f t="shared" si="1"/>
        <v>0</v>
      </c>
    </row>
    <row r="39" spans="1:15" s="7" customFormat="1">
      <c r="A39" s="36" t="s">
        <v>382</v>
      </c>
      <c r="B39" s="34" t="s">
        <v>106</v>
      </c>
      <c r="C39" s="34" t="s">
        <v>2</v>
      </c>
      <c r="D39" s="72">
        <v>128.1</v>
      </c>
      <c r="E39" s="72">
        <v>20.66</v>
      </c>
      <c r="F39" s="73">
        <v>2646.55</v>
      </c>
      <c r="G39" s="64">
        <v>2646.55</v>
      </c>
      <c r="H39" s="64"/>
      <c r="I39" s="64"/>
      <c r="J39" s="64"/>
      <c r="K39" s="1"/>
      <c r="L39" s="1"/>
      <c r="M39" s="5">
        <f t="shared" si="0"/>
        <v>2646.55</v>
      </c>
      <c r="N39" s="6">
        <f t="shared" si="1"/>
        <v>0</v>
      </c>
    </row>
    <row r="40" spans="1:15" s="7" customFormat="1">
      <c r="A40" s="36" t="s">
        <v>383</v>
      </c>
      <c r="B40" s="34" t="s">
        <v>107</v>
      </c>
      <c r="C40" s="34" t="s">
        <v>4</v>
      </c>
      <c r="D40" s="72">
        <v>1.38</v>
      </c>
      <c r="E40" s="72">
        <v>48.21</v>
      </c>
      <c r="F40" s="73">
        <v>66.53</v>
      </c>
      <c r="G40" s="64">
        <v>66.53</v>
      </c>
      <c r="H40" s="64"/>
      <c r="I40" s="64"/>
      <c r="J40" s="64"/>
      <c r="K40" s="1"/>
      <c r="L40" s="1"/>
      <c r="M40" s="5">
        <f t="shared" si="0"/>
        <v>66.53</v>
      </c>
      <c r="N40" s="6">
        <f t="shared" si="1"/>
        <v>0</v>
      </c>
    </row>
    <row r="41" spans="1:15" s="7" customFormat="1">
      <c r="A41" s="36" t="s">
        <v>384</v>
      </c>
      <c r="B41" s="34" t="s">
        <v>385</v>
      </c>
      <c r="C41" s="34" t="s">
        <v>4</v>
      </c>
      <c r="D41" s="72">
        <v>8.84</v>
      </c>
      <c r="E41" s="72">
        <v>154.97999999999999</v>
      </c>
      <c r="F41" s="73">
        <v>1370.02</v>
      </c>
      <c r="G41" s="64">
        <v>1370.02</v>
      </c>
      <c r="H41" s="64"/>
      <c r="I41" s="64"/>
      <c r="J41" s="64"/>
      <c r="K41" s="2"/>
      <c r="L41" s="1"/>
      <c r="M41" s="5">
        <f t="shared" si="0"/>
        <v>1370.02</v>
      </c>
      <c r="N41" s="6">
        <f t="shared" si="1"/>
        <v>0</v>
      </c>
    </row>
    <row r="42" spans="1:15" s="7" customFormat="1">
      <c r="A42" s="36" t="s">
        <v>386</v>
      </c>
      <c r="B42" s="34" t="s">
        <v>387</v>
      </c>
      <c r="C42" s="34" t="s">
        <v>81</v>
      </c>
      <c r="D42" s="72">
        <v>1.62</v>
      </c>
      <c r="E42" s="72">
        <v>92.98</v>
      </c>
      <c r="F42" s="73">
        <v>150.63</v>
      </c>
      <c r="G42" s="64"/>
      <c r="H42" s="64">
        <v>150.63</v>
      </c>
      <c r="I42" s="64"/>
      <c r="J42" s="64"/>
      <c r="K42" s="2"/>
      <c r="L42" s="1"/>
      <c r="M42" s="5">
        <f t="shared" si="0"/>
        <v>150.63</v>
      </c>
      <c r="N42" s="6">
        <f t="shared" si="1"/>
        <v>0</v>
      </c>
    </row>
    <row r="43" spans="1:15" s="7" customFormat="1">
      <c r="A43" s="36" t="s">
        <v>388</v>
      </c>
      <c r="B43" s="34" t="s">
        <v>108</v>
      </c>
      <c r="C43" s="34" t="s">
        <v>4</v>
      </c>
      <c r="D43" s="72">
        <v>14.71</v>
      </c>
      <c r="E43" s="72">
        <v>64.66</v>
      </c>
      <c r="F43" s="73">
        <v>951.15</v>
      </c>
      <c r="G43" s="64"/>
      <c r="H43" s="64">
        <v>951.15</v>
      </c>
      <c r="I43" s="64"/>
      <c r="J43" s="64"/>
      <c r="K43" s="1"/>
      <c r="L43" s="1"/>
      <c r="M43" s="5">
        <f t="shared" si="0"/>
        <v>951.15</v>
      </c>
      <c r="N43" s="6">
        <f t="shared" si="1"/>
        <v>0</v>
      </c>
    </row>
    <row r="44" spans="1:15">
      <c r="A44" s="36" t="s">
        <v>389</v>
      </c>
      <c r="B44" s="34" t="s">
        <v>390</v>
      </c>
      <c r="C44" s="34" t="s">
        <v>2</v>
      </c>
      <c r="D44" s="72">
        <v>63</v>
      </c>
      <c r="E44" s="72">
        <v>8.17</v>
      </c>
      <c r="F44" s="73">
        <v>514.71</v>
      </c>
      <c r="G44" s="64"/>
      <c r="H44" s="64">
        <v>514.71</v>
      </c>
      <c r="I44" s="64"/>
      <c r="J44" s="64"/>
      <c r="K44" s="1"/>
      <c r="L44" s="1"/>
      <c r="M44" s="5">
        <f t="shared" si="0"/>
        <v>514.71</v>
      </c>
      <c r="N44" s="6">
        <f t="shared" si="1"/>
        <v>0</v>
      </c>
      <c r="O44" s="4"/>
    </row>
    <row r="45" spans="1:15" s="7" customFormat="1">
      <c r="A45" s="36" t="s">
        <v>391</v>
      </c>
      <c r="B45" s="34" t="s">
        <v>392</v>
      </c>
      <c r="C45" s="34" t="s">
        <v>2</v>
      </c>
      <c r="D45" s="72">
        <v>471.6</v>
      </c>
      <c r="E45" s="72">
        <v>7.42</v>
      </c>
      <c r="F45" s="73">
        <v>3499.27</v>
      </c>
      <c r="G45" s="64"/>
      <c r="H45" s="64">
        <v>3499.27</v>
      </c>
      <c r="I45" s="64"/>
      <c r="J45" s="64"/>
      <c r="K45" s="2"/>
      <c r="L45" s="1"/>
      <c r="M45" s="5">
        <f t="shared" si="0"/>
        <v>3499.27</v>
      </c>
      <c r="N45" s="6">
        <f t="shared" si="1"/>
        <v>0</v>
      </c>
    </row>
    <row r="46" spans="1:15" s="7" customFormat="1">
      <c r="A46" s="36" t="s">
        <v>393</v>
      </c>
      <c r="B46" s="34" t="s">
        <v>109</v>
      </c>
      <c r="C46" s="34" t="s">
        <v>3</v>
      </c>
      <c r="D46" s="72">
        <v>1</v>
      </c>
      <c r="E46" s="72">
        <v>130.35</v>
      </c>
      <c r="F46" s="73">
        <v>130.35</v>
      </c>
      <c r="G46" s="64"/>
      <c r="H46" s="64">
        <v>130.35</v>
      </c>
      <c r="I46" s="64"/>
      <c r="J46" s="64"/>
      <c r="K46" s="2"/>
      <c r="L46" s="1"/>
      <c r="M46" s="5">
        <f t="shared" si="0"/>
        <v>130.35</v>
      </c>
      <c r="N46" s="6">
        <f t="shared" si="1"/>
        <v>0</v>
      </c>
    </row>
    <row r="47" spans="1:15" s="7" customFormat="1">
      <c r="A47" s="36" t="s">
        <v>394</v>
      </c>
      <c r="B47" s="34" t="s">
        <v>395</v>
      </c>
      <c r="C47" s="34" t="s">
        <v>4</v>
      </c>
      <c r="D47" s="72">
        <v>129.53</v>
      </c>
      <c r="E47" s="72">
        <v>15.12</v>
      </c>
      <c r="F47" s="73">
        <v>1958.49</v>
      </c>
      <c r="G47" s="64"/>
      <c r="H47" s="64">
        <v>1958.49</v>
      </c>
      <c r="I47" s="64"/>
      <c r="J47" s="64"/>
      <c r="K47" s="1"/>
      <c r="L47" s="2"/>
      <c r="M47" s="5">
        <f t="shared" si="0"/>
        <v>1958.49</v>
      </c>
      <c r="N47" s="6">
        <f t="shared" si="1"/>
        <v>0</v>
      </c>
    </row>
    <row r="48" spans="1:15">
      <c r="A48" s="36" t="s">
        <v>396</v>
      </c>
      <c r="B48" s="34" t="s">
        <v>397</v>
      </c>
      <c r="C48" s="34" t="s">
        <v>2</v>
      </c>
      <c r="D48" s="72">
        <v>1508.75</v>
      </c>
      <c r="E48" s="72">
        <v>3.95</v>
      </c>
      <c r="F48" s="73">
        <v>5959.56</v>
      </c>
      <c r="G48" s="64">
        <v>5959.56</v>
      </c>
      <c r="H48" s="64"/>
      <c r="I48" s="64"/>
      <c r="J48" s="64"/>
      <c r="K48" s="1"/>
      <c r="L48" s="1"/>
      <c r="M48" s="5">
        <f t="shared" si="0"/>
        <v>5959.56</v>
      </c>
      <c r="N48" s="6">
        <f t="shared" si="1"/>
        <v>0</v>
      </c>
    </row>
    <row r="49" spans="1:14" s="7" customFormat="1">
      <c r="A49" s="36" t="s">
        <v>398</v>
      </c>
      <c r="B49" s="34" t="s">
        <v>399</v>
      </c>
      <c r="C49" s="34" t="s">
        <v>103</v>
      </c>
      <c r="D49" s="72">
        <v>1</v>
      </c>
      <c r="E49" s="72">
        <v>1189.92</v>
      </c>
      <c r="F49" s="73">
        <v>1189.92</v>
      </c>
      <c r="G49" s="64">
        <v>1189.92</v>
      </c>
      <c r="H49" s="64"/>
      <c r="I49" s="64"/>
      <c r="J49" s="64"/>
      <c r="K49" s="2"/>
      <c r="L49" s="1"/>
      <c r="M49" s="5">
        <f t="shared" si="0"/>
        <v>1189.92</v>
      </c>
      <c r="N49" s="6">
        <f t="shared" si="1"/>
        <v>0</v>
      </c>
    </row>
    <row r="50" spans="1:14" s="7" customFormat="1" ht="12.75">
      <c r="A50" s="49" t="s">
        <v>32</v>
      </c>
      <c r="B50" s="50" t="s">
        <v>94</v>
      </c>
      <c r="C50" s="50"/>
      <c r="D50" s="76"/>
      <c r="E50" s="76"/>
      <c r="F50" s="77">
        <v>6781.93</v>
      </c>
      <c r="G50" s="63"/>
      <c r="H50" s="63"/>
      <c r="I50" s="63"/>
      <c r="J50" s="63"/>
      <c r="K50" s="48"/>
      <c r="L50" s="48"/>
      <c r="M50" s="5">
        <f t="shared" si="0"/>
        <v>0</v>
      </c>
      <c r="N50" s="6">
        <f t="shared" si="1"/>
        <v>-6781.93</v>
      </c>
    </row>
    <row r="51" spans="1:14" s="7" customFormat="1">
      <c r="A51" s="36" t="s">
        <v>119</v>
      </c>
      <c r="B51" s="34" t="s">
        <v>96</v>
      </c>
      <c r="C51" s="34" t="s">
        <v>2</v>
      </c>
      <c r="D51" s="72">
        <v>1818.21</v>
      </c>
      <c r="E51" s="72">
        <v>1.1200000000000001</v>
      </c>
      <c r="F51" s="73">
        <v>2036.4</v>
      </c>
      <c r="G51" s="64">
        <v>2036.4</v>
      </c>
      <c r="H51" s="64"/>
      <c r="I51" s="64"/>
      <c r="J51" s="64"/>
      <c r="K51" s="1"/>
      <c r="L51" s="1"/>
      <c r="M51" s="5">
        <f t="shared" si="0"/>
        <v>2036.4</v>
      </c>
      <c r="N51" s="6">
        <f t="shared" si="1"/>
        <v>0</v>
      </c>
    </row>
    <row r="52" spans="1:14">
      <c r="A52" s="36" t="s">
        <v>120</v>
      </c>
      <c r="B52" s="34" t="s">
        <v>98</v>
      </c>
      <c r="C52" s="34" t="s">
        <v>2</v>
      </c>
      <c r="D52" s="72">
        <v>1818.21</v>
      </c>
      <c r="E52" s="72">
        <v>2.61</v>
      </c>
      <c r="F52" s="73">
        <v>4745.53</v>
      </c>
      <c r="G52" s="64">
        <v>4745.53</v>
      </c>
      <c r="H52" s="64"/>
      <c r="I52" s="64"/>
      <c r="J52" s="64"/>
      <c r="K52" s="2"/>
      <c r="L52" s="1"/>
      <c r="M52" s="5">
        <f t="shared" si="0"/>
        <v>4745.53</v>
      </c>
      <c r="N52" s="6">
        <f t="shared" si="1"/>
        <v>0</v>
      </c>
    </row>
    <row r="53" spans="1:14" s="7" customFormat="1" ht="12.75">
      <c r="A53" s="49" t="s">
        <v>33</v>
      </c>
      <c r="B53" s="50" t="s">
        <v>400</v>
      </c>
      <c r="C53" s="50"/>
      <c r="D53" s="76"/>
      <c r="E53" s="76"/>
      <c r="F53" s="77">
        <v>84867.64</v>
      </c>
      <c r="G53" s="63"/>
      <c r="H53" s="63"/>
      <c r="I53" s="63"/>
      <c r="J53" s="63"/>
      <c r="K53" s="53"/>
      <c r="L53" s="53"/>
      <c r="M53" s="5">
        <f t="shared" si="0"/>
        <v>0</v>
      </c>
      <c r="N53" s="6">
        <f t="shared" si="1"/>
        <v>-84867.64</v>
      </c>
    </row>
    <row r="54" spans="1:14" s="7" customFormat="1">
      <c r="A54" s="36" t="s">
        <v>122</v>
      </c>
      <c r="B54" s="34" t="s">
        <v>401</v>
      </c>
      <c r="C54" s="34" t="s">
        <v>4</v>
      </c>
      <c r="D54" s="72">
        <v>664.37</v>
      </c>
      <c r="E54" s="72">
        <v>23.07</v>
      </c>
      <c r="F54" s="73">
        <v>15327.02</v>
      </c>
      <c r="G54" s="64">
        <v>15327.02</v>
      </c>
      <c r="H54" s="64"/>
      <c r="I54" s="64"/>
      <c r="J54" s="64"/>
      <c r="K54" s="2"/>
      <c r="L54" s="2"/>
      <c r="M54" s="5">
        <f t="shared" si="0"/>
        <v>15327.02</v>
      </c>
      <c r="N54" s="6">
        <f t="shared" si="1"/>
        <v>0</v>
      </c>
    </row>
    <row r="55" spans="1:14" s="7" customFormat="1">
      <c r="A55" s="36" t="s">
        <v>124</v>
      </c>
      <c r="B55" s="34" t="s">
        <v>402</v>
      </c>
      <c r="C55" s="34" t="s">
        <v>4</v>
      </c>
      <c r="D55" s="72">
        <v>56.78</v>
      </c>
      <c r="E55" s="72">
        <v>41.18</v>
      </c>
      <c r="F55" s="73">
        <v>2338.1999999999998</v>
      </c>
      <c r="G55" s="64">
        <v>2182.3200000000002</v>
      </c>
      <c r="H55" s="64">
        <v>155.88</v>
      </c>
      <c r="I55" s="64"/>
      <c r="J55" s="64"/>
      <c r="K55" s="1"/>
      <c r="L55" s="2"/>
      <c r="M55" s="5">
        <f t="shared" si="0"/>
        <v>2338.2000000000003</v>
      </c>
      <c r="N55" s="6">
        <f t="shared" si="1"/>
        <v>0</v>
      </c>
    </row>
    <row r="56" spans="1:14" s="7" customFormat="1">
      <c r="A56" s="36" t="s">
        <v>126</v>
      </c>
      <c r="B56" s="34" t="s">
        <v>403</v>
      </c>
      <c r="C56" s="34" t="s">
        <v>4</v>
      </c>
      <c r="D56" s="72">
        <v>129.88999999999999</v>
      </c>
      <c r="E56" s="72">
        <v>41.18</v>
      </c>
      <c r="F56" s="73">
        <v>5348.87</v>
      </c>
      <c r="G56" s="64">
        <v>5024.7</v>
      </c>
      <c r="H56" s="64">
        <v>324.17</v>
      </c>
      <c r="I56" s="64"/>
      <c r="J56" s="64"/>
      <c r="K56" s="1"/>
      <c r="L56" s="2"/>
      <c r="M56" s="5">
        <f t="shared" si="0"/>
        <v>5348.87</v>
      </c>
      <c r="N56" s="6">
        <f t="shared" si="1"/>
        <v>0</v>
      </c>
    </row>
    <row r="57" spans="1:14" s="7" customFormat="1">
      <c r="A57" s="36" t="s">
        <v>127</v>
      </c>
      <c r="B57" s="34" t="s">
        <v>404</v>
      </c>
      <c r="C57" s="34" t="s">
        <v>4</v>
      </c>
      <c r="D57" s="72">
        <v>12.6</v>
      </c>
      <c r="E57" s="72">
        <v>41.18</v>
      </c>
      <c r="F57" s="73">
        <v>518.87</v>
      </c>
      <c r="G57" s="64">
        <v>518.87</v>
      </c>
      <c r="H57" s="64"/>
      <c r="I57" s="64"/>
      <c r="J57" s="64"/>
      <c r="K57" s="1"/>
      <c r="L57" s="1"/>
      <c r="M57" s="5">
        <f t="shared" si="0"/>
        <v>518.87</v>
      </c>
      <c r="N57" s="6">
        <f t="shared" si="1"/>
        <v>0</v>
      </c>
    </row>
    <row r="58" spans="1:14" s="7" customFormat="1">
      <c r="A58" s="36" t="s">
        <v>128</v>
      </c>
      <c r="B58" s="34" t="s">
        <v>405</v>
      </c>
      <c r="C58" s="34" t="s">
        <v>4</v>
      </c>
      <c r="D58" s="72">
        <v>95.02</v>
      </c>
      <c r="E58" s="72">
        <v>119.32</v>
      </c>
      <c r="F58" s="73">
        <v>11337.79</v>
      </c>
      <c r="G58" s="64">
        <v>11337.79</v>
      </c>
      <c r="H58" s="64"/>
      <c r="I58" s="64"/>
      <c r="J58" s="64"/>
      <c r="K58" s="2"/>
      <c r="L58" s="2"/>
      <c r="M58" s="5">
        <f t="shared" si="0"/>
        <v>11337.79</v>
      </c>
      <c r="N58" s="6">
        <f t="shared" si="1"/>
        <v>0</v>
      </c>
    </row>
    <row r="59" spans="1:14" s="7" customFormat="1">
      <c r="A59" s="36" t="s">
        <v>130</v>
      </c>
      <c r="B59" s="34" t="s">
        <v>406</v>
      </c>
      <c r="C59" s="34" t="s">
        <v>4</v>
      </c>
      <c r="D59" s="72">
        <v>246.9</v>
      </c>
      <c r="E59" s="72">
        <v>50.69</v>
      </c>
      <c r="F59" s="73">
        <v>12515.36</v>
      </c>
      <c r="G59" s="64">
        <v>12515.36</v>
      </c>
      <c r="H59" s="64"/>
      <c r="I59" s="64"/>
      <c r="J59" s="64"/>
      <c r="K59" s="2"/>
      <c r="L59" s="2"/>
      <c r="M59" s="5">
        <f t="shared" si="0"/>
        <v>12515.36</v>
      </c>
      <c r="N59" s="6">
        <f t="shared" si="1"/>
        <v>0</v>
      </c>
    </row>
    <row r="60" spans="1:14" s="7" customFormat="1">
      <c r="A60" s="36" t="s">
        <v>131</v>
      </c>
      <c r="B60" s="34" t="s">
        <v>407</v>
      </c>
      <c r="C60" s="34" t="s">
        <v>4</v>
      </c>
      <c r="D60" s="72">
        <v>682.44</v>
      </c>
      <c r="E60" s="72">
        <v>8.24</v>
      </c>
      <c r="F60" s="73">
        <v>5623.31</v>
      </c>
      <c r="G60" s="64">
        <v>5623.31</v>
      </c>
      <c r="H60" s="64"/>
      <c r="I60" s="64"/>
      <c r="J60" s="64"/>
      <c r="K60" s="1"/>
      <c r="L60" s="2"/>
      <c r="M60" s="5">
        <f t="shared" si="0"/>
        <v>5623.31</v>
      </c>
      <c r="N60" s="6">
        <f t="shared" si="1"/>
        <v>0</v>
      </c>
    </row>
    <row r="61" spans="1:14" s="7" customFormat="1">
      <c r="A61" s="36" t="s">
        <v>408</v>
      </c>
      <c r="B61" s="34" t="s">
        <v>409</v>
      </c>
      <c r="C61" s="34" t="s">
        <v>4</v>
      </c>
      <c r="D61" s="72">
        <v>682.44</v>
      </c>
      <c r="E61" s="72">
        <v>15.08</v>
      </c>
      <c r="F61" s="73">
        <v>10291.200000000001</v>
      </c>
      <c r="G61" s="64">
        <v>10291.200000000001</v>
      </c>
      <c r="H61" s="64"/>
      <c r="I61" s="64"/>
      <c r="J61" s="64"/>
      <c r="K61" s="1"/>
      <c r="L61" s="2"/>
      <c r="M61" s="5">
        <f t="shared" si="0"/>
        <v>10291.200000000001</v>
      </c>
      <c r="N61" s="6">
        <f t="shared" si="1"/>
        <v>0</v>
      </c>
    </row>
    <row r="62" spans="1:14" s="7" customFormat="1">
      <c r="A62" s="36" t="s">
        <v>410</v>
      </c>
      <c r="B62" s="34" t="s">
        <v>411</v>
      </c>
      <c r="C62" s="34" t="s">
        <v>2</v>
      </c>
      <c r="D62" s="72">
        <v>935.41</v>
      </c>
      <c r="E62" s="72">
        <v>3.44</v>
      </c>
      <c r="F62" s="73">
        <v>3217.81</v>
      </c>
      <c r="G62" s="64">
        <v>1608.91</v>
      </c>
      <c r="H62" s="64">
        <v>1608.91</v>
      </c>
      <c r="I62" s="64"/>
      <c r="J62" s="64"/>
      <c r="K62" s="1"/>
      <c r="L62" s="1"/>
      <c r="M62" s="5">
        <f t="shared" si="0"/>
        <v>3217.82</v>
      </c>
      <c r="N62" s="6">
        <f t="shared" si="1"/>
        <v>1.0000000000218279E-2</v>
      </c>
    </row>
    <row r="63" spans="1:14" s="7" customFormat="1">
      <c r="A63" s="36" t="s">
        <v>412</v>
      </c>
      <c r="B63" s="34" t="s">
        <v>413</v>
      </c>
      <c r="C63" s="34" t="s">
        <v>2</v>
      </c>
      <c r="D63" s="72">
        <v>395.21</v>
      </c>
      <c r="E63" s="72">
        <v>16.38</v>
      </c>
      <c r="F63" s="73">
        <v>6473.54</v>
      </c>
      <c r="G63" s="64"/>
      <c r="H63" s="64">
        <v>6473.54</v>
      </c>
      <c r="I63" s="64"/>
      <c r="J63" s="64"/>
      <c r="K63" s="1"/>
      <c r="L63" s="1"/>
      <c r="M63" s="5">
        <f t="shared" si="0"/>
        <v>6473.54</v>
      </c>
      <c r="N63" s="6">
        <f t="shared" si="1"/>
        <v>0</v>
      </c>
    </row>
    <row r="64" spans="1:14" s="7" customFormat="1">
      <c r="A64" s="36" t="s">
        <v>414</v>
      </c>
      <c r="B64" s="34" t="s">
        <v>415</v>
      </c>
      <c r="C64" s="34" t="s">
        <v>4</v>
      </c>
      <c r="D64" s="72">
        <v>13</v>
      </c>
      <c r="E64" s="72">
        <v>41.18</v>
      </c>
      <c r="F64" s="73">
        <v>535.34</v>
      </c>
      <c r="G64" s="64"/>
      <c r="H64" s="64">
        <v>535.34</v>
      </c>
      <c r="I64" s="64"/>
      <c r="J64" s="64"/>
      <c r="K64" s="1"/>
      <c r="L64" s="1"/>
      <c r="M64" s="5">
        <f t="shared" si="0"/>
        <v>535.34</v>
      </c>
      <c r="N64" s="6">
        <f t="shared" si="1"/>
        <v>0</v>
      </c>
    </row>
    <row r="65" spans="1:15">
      <c r="A65" s="36" t="s">
        <v>416</v>
      </c>
      <c r="B65" s="34" t="s">
        <v>417</v>
      </c>
      <c r="C65" s="34" t="s">
        <v>4</v>
      </c>
      <c r="D65" s="72">
        <v>0.72</v>
      </c>
      <c r="E65" s="72">
        <v>41.18</v>
      </c>
      <c r="F65" s="73">
        <v>29.65</v>
      </c>
      <c r="G65" s="64"/>
      <c r="H65" s="64">
        <v>29.65</v>
      </c>
      <c r="I65" s="64"/>
      <c r="J65" s="64"/>
      <c r="K65" s="1"/>
      <c r="L65" s="1"/>
      <c r="M65" s="5">
        <f t="shared" si="0"/>
        <v>29.65</v>
      </c>
      <c r="N65" s="6">
        <f t="shared" si="1"/>
        <v>0</v>
      </c>
    </row>
    <row r="66" spans="1:15" s="7" customFormat="1">
      <c r="A66" s="36" t="s">
        <v>418</v>
      </c>
      <c r="B66" s="34" t="s">
        <v>419</v>
      </c>
      <c r="C66" s="34" t="s">
        <v>2</v>
      </c>
      <c r="D66" s="72">
        <v>37.130000000000003</v>
      </c>
      <c r="E66" s="72">
        <v>16.38</v>
      </c>
      <c r="F66" s="73">
        <v>608.19000000000005</v>
      </c>
      <c r="G66" s="64"/>
      <c r="H66" s="64">
        <v>608.19000000000005</v>
      </c>
      <c r="I66" s="64"/>
      <c r="J66" s="64"/>
      <c r="K66" s="1"/>
      <c r="L66" s="1"/>
      <c r="M66" s="5">
        <f t="shared" si="0"/>
        <v>608.19000000000005</v>
      </c>
      <c r="N66" s="6">
        <f t="shared" si="1"/>
        <v>0</v>
      </c>
    </row>
    <row r="67" spans="1:15" s="7" customFormat="1">
      <c r="A67" s="36" t="s">
        <v>420</v>
      </c>
      <c r="B67" s="34" t="s">
        <v>421</v>
      </c>
      <c r="C67" s="34" t="s">
        <v>4</v>
      </c>
      <c r="D67" s="72">
        <v>150.82</v>
      </c>
      <c r="E67" s="72">
        <v>41.18</v>
      </c>
      <c r="F67" s="73">
        <v>6210.77</v>
      </c>
      <c r="G67" s="64"/>
      <c r="H67" s="64">
        <v>2288.1799999999998</v>
      </c>
      <c r="I67" s="64">
        <v>3922.59</v>
      </c>
      <c r="J67" s="64"/>
      <c r="K67" s="1"/>
      <c r="L67" s="2"/>
      <c r="M67" s="5">
        <f t="shared" si="0"/>
        <v>6210.77</v>
      </c>
      <c r="N67" s="6">
        <f t="shared" si="1"/>
        <v>0</v>
      </c>
    </row>
    <row r="68" spans="1:15" s="7" customFormat="1">
      <c r="A68" s="36" t="s">
        <v>422</v>
      </c>
      <c r="B68" s="34" t="s">
        <v>423</v>
      </c>
      <c r="C68" s="34" t="s">
        <v>2</v>
      </c>
      <c r="D68" s="72">
        <v>274.22000000000003</v>
      </c>
      <c r="E68" s="72">
        <v>16.38</v>
      </c>
      <c r="F68" s="73">
        <v>4491.72</v>
      </c>
      <c r="G68" s="64"/>
      <c r="H68" s="64"/>
      <c r="I68" s="64">
        <v>4491.72</v>
      </c>
      <c r="J68" s="64"/>
      <c r="K68" s="1"/>
      <c r="L68" s="2"/>
      <c r="M68" s="5">
        <f t="shared" si="0"/>
        <v>4491.72</v>
      </c>
      <c r="N68" s="6">
        <f t="shared" si="1"/>
        <v>0</v>
      </c>
    </row>
    <row r="69" spans="1:15" s="7" customFormat="1" ht="12.75">
      <c r="A69" s="49" t="s">
        <v>132</v>
      </c>
      <c r="B69" s="50" t="s">
        <v>121</v>
      </c>
      <c r="C69" s="50"/>
      <c r="D69" s="76"/>
      <c r="E69" s="76"/>
      <c r="F69" s="77">
        <v>236041.77</v>
      </c>
      <c r="G69" s="63"/>
      <c r="H69" s="63"/>
      <c r="I69" s="63"/>
      <c r="J69" s="63"/>
      <c r="K69" s="48"/>
      <c r="L69" s="53"/>
      <c r="M69" s="5">
        <f t="shared" si="0"/>
        <v>0</v>
      </c>
      <c r="N69" s="6">
        <f t="shared" si="1"/>
        <v>-236041.77</v>
      </c>
    </row>
    <row r="70" spans="1:15" s="7" customFormat="1">
      <c r="A70" s="36" t="s">
        <v>134</v>
      </c>
      <c r="B70" s="34" t="s">
        <v>123</v>
      </c>
      <c r="C70" s="34" t="s">
        <v>4</v>
      </c>
      <c r="D70" s="72">
        <v>35.340000000000003</v>
      </c>
      <c r="E70" s="72">
        <v>303.77999999999997</v>
      </c>
      <c r="F70" s="73">
        <v>10735.59</v>
      </c>
      <c r="G70" s="64">
        <v>3578.53</v>
      </c>
      <c r="H70" s="64">
        <v>7157.06</v>
      </c>
      <c r="I70" s="64"/>
      <c r="J70" s="64"/>
      <c r="K70" s="1"/>
      <c r="L70" s="2"/>
      <c r="M70" s="5">
        <f t="shared" si="0"/>
        <v>10735.59</v>
      </c>
      <c r="N70" s="6">
        <f t="shared" si="1"/>
        <v>0</v>
      </c>
    </row>
    <row r="71" spans="1:15" s="7" customFormat="1">
      <c r="A71" s="36" t="s">
        <v>138</v>
      </c>
      <c r="B71" s="34" t="s">
        <v>424</v>
      </c>
      <c r="C71" s="34" t="s">
        <v>2</v>
      </c>
      <c r="D71" s="72">
        <v>130.46</v>
      </c>
      <c r="E71" s="72">
        <v>60.83</v>
      </c>
      <c r="F71" s="73">
        <v>7935.88</v>
      </c>
      <c r="G71" s="64">
        <v>7935.88</v>
      </c>
      <c r="H71" s="64"/>
      <c r="I71" s="64"/>
      <c r="J71" s="64"/>
      <c r="K71" s="1"/>
      <c r="L71" s="1"/>
      <c r="M71" s="5">
        <f t="shared" si="0"/>
        <v>7935.88</v>
      </c>
      <c r="N71" s="6">
        <f t="shared" si="1"/>
        <v>0</v>
      </c>
    </row>
    <row r="72" spans="1:15" s="7" customFormat="1">
      <c r="A72" s="36" t="s">
        <v>139</v>
      </c>
      <c r="B72" s="34" t="s">
        <v>125</v>
      </c>
      <c r="C72" s="34" t="s">
        <v>2</v>
      </c>
      <c r="D72" s="72">
        <v>358.51</v>
      </c>
      <c r="E72" s="72">
        <v>39.57</v>
      </c>
      <c r="F72" s="73">
        <v>14186.24</v>
      </c>
      <c r="G72" s="64">
        <v>14186.24</v>
      </c>
      <c r="H72" s="64"/>
      <c r="I72" s="64"/>
      <c r="J72" s="64"/>
      <c r="K72" s="2"/>
      <c r="L72" s="1"/>
      <c r="M72" s="5">
        <f t="shared" si="0"/>
        <v>14186.24</v>
      </c>
      <c r="N72" s="6">
        <f t="shared" si="1"/>
        <v>0</v>
      </c>
    </row>
    <row r="73" spans="1:15">
      <c r="A73" s="36" t="s">
        <v>144</v>
      </c>
      <c r="B73" s="34" t="s">
        <v>129</v>
      </c>
      <c r="C73" s="34" t="s">
        <v>2</v>
      </c>
      <c r="D73" s="72">
        <v>1044.99</v>
      </c>
      <c r="E73" s="72">
        <v>40.76</v>
      </c>
      <c r="F73" s="73">
        <v>42593.79</v>
      </c>
      <c r="G73" s="64"/>
      <c r="H73" s="64"/>
      <c r="I73" s="64">
        <v>42593.79</v>
      </c>
      <c r="J73" s="64"/>
      <c r="K73" s="2"/>
      <c r="L73" s="1"/>
      <c r="M73" s="5">
        <f t="shared" si="0"/>
        <v>42593.79</v>
      </c>
      <c r="N73" s="6">
        <f t="shared" si="1"/>
        <v>0</v>
      </c>
    </row>
    <row r="74" spans="1:15" s="7" customFormat="1">
      <c r="A74" s="36" t="s">
        <v>145</v>
      </c>
      <c r="B74" s="34" t="s">
        <v>425</v>
      </c>
      <c r="C74" s="34" t="s">
        <v>2</v>
      </c>
      <c r="D74" s="72">
        <v>141.30000000000001</v>
      </c>
      <c r="E74" s="72">
        <v>51.8</v>
      </c>
      <c r="F74" s="73">
        <v>7319.34</v>
      </c>
      <c r="G74" s="64"/>
      <c r="H74" s="64"/>
      <c r="I74" s="64"/>
      <c r="J74" s="64">
        <v>7319.34</v>
      </c>
      <c r="K74" s="1"/>
      <c r="L74" s="1"/>
      <c r="M74" s="5">
        <f t="shared" si="0"/>
        <v>7319.34</v>
      </c>
      <c r="N74" s="6">
        <f t="shared" si="1"/>
        <v>0</v>
      </c>
    </row>
    <row r="75" spans="1:15" s="7" customFormat="1">
      <c r="A75" s="36" t="s">
        <v>150</v>
      </c>
      <c r="B75" s="34" t="s">
        <v>426</v>
      </c>
      <c r="C75" s="34" t="s">
        <v>4</v>
      </c>
      <c r="D75" s="72">
        <v>9.73</v>
      </c>
      <c r="E75" s="72">
        <v>468.18</v>
      </c>
      <c r="F75" s="73">
        <v>4555.3900000000003</v>
      </c>
      <c r="G75" s="64"/>
      <c r="H75" s="64"/>
      <c r="I75" s="64"/>
      <c r="J75" s="64">
        <f>+F75</f>
        <v>4555.3900000000003</v>
      </c>
      <c r="K75" s="1"/>
      <c r="L75" s="2"/>
      <c r="M75" s="5">
        <f t="shared" si="0"/>
        <v>4555.3900000000003</v>
      </c>
      <c r="N75" s="6">
        <f t="shared" si="1"/>
        <v>0</v>
      </c>
    </row>
    <row r="76" spans="1:15" s="7" customFormat="1">
      <c r="A76" s="36" t="s">
        <v>155</v>
      </c>
      <c r="B76" s="34" t="s">
        <v>427</v>
      </c>
      <c r="C76" s="34" t="s">
        <v>2</v>
      </c>
      <c r="D76" s="72">
        <v>358.69</v>
      </c>
      <c r="E76" s="72">
        <v>54.69</v>
      </c>
      <c r="F76" s="73">
        <v>19616.759999999998</v>
      </c>
      <c r="G76" s="64"/>
      <c r="H76" s="64"/>
      <c r="I76" s="64"/>
      <c r="J76" s="64">
        <f>+F76</f>
        <v>19616.759999999998</v>
      </c>
      <c r="K76" s="1"/>
      <c r="L76" s="1"/>
      <c r="M76" s="5">
        <f t="shared" ref="M76:M139" si="2">SUM(G76:L76)</f>
        <v>19616.759999999998</v>
      </c>
      <c r="N76" s="6">
        <f t="shared" ref="N76:N139" si="3">+M76-F76</f>
        <v>0</v>
      </c>
    </row>
    <row r="77" spans="1:15" s="7" customFormat="1">
      <c r="A77" s="36" t="s">
        <v>160</v>
      </c>
      <c r="B77" s="34" t="s">
        <v>428</v>
      </c>
      <c r="C77" s="34" t="s">
        <v>81</v>
      </c>
      <c r="D77" s="72">
        <v>294.67</v>
      </c>
      <c r="E77" s="72">
        <v>9.57</v>
      </c>
      <c r="F77" s="73">
        <v>2819.99</v>
      </c>
      <c r="G77" s="64"/>
      <c r="H77" s="64"/>
      <c r="I77" s="64"/>
      <c r="J77" s="64">
        <v>2819.99</v>
      </c>
      <c r="K77" s="1"/>
      <c r="L77" s="1"/>
      <c r="M77" s="5">
        <f t="shared" si="2"/>
        <v>2819.99</v>
      </c>
      <c r="N77" s="6">
        <f t="shared" si="3"/>
        <v>0</v>
      </c>
    </row>
    <row r="78" spans="1:15" s="7" customFormat="1">
      <c r="A78" s="36" t="s">
        <v>166</v>
      </c>
      <c r="B78" s="34" t="s">
        <v>429</v>
      </c>
      <c r="C78" s="34" t="s">
        <v>2</v>
      </c>
      <c r="D78" s="72">
        <v>358.69</v>
      </c>
      <c r="E78" s="72">
        <v>2.42</v>
      </c>
      <c r="F78" s="73">
        <v>868.03</v>
      </c>
      <c r="G78" s="64"/>
      <c r="H78" s="64"/>
      <c r="I78" s="64"/>
      <c r="J78" s="64">
        <v>868.03</v>
      </c>
      <c r="K78" s="1"/>
      <c r="L78" s="1"/>
      <c r="M78" s="5">
        <f t="shared" si="2"/>
        <v>868.03</v>
      </c>
      <c r="N78" s="6">
        <f t="shared" si="3"/>
        <v>0</v>
      </c>
    </row>
    <row r="79" spans="1:15" s="7" customFormat="1">
      <c r="A79" s="36" t="s">
        <v>167</v>
      </c>
      <c r="B79" s="34" t="s">
        <v>430</v>
      </c>
      <c r="C79" s="34" t="s">
        <v>2</v>
      </c>
      <c r="D79" s="72">
        <v>7.89</v>
      </c>
      <c r="E79" s="72">
        <v>58.91</v>
      </c>
      <c r="F79" s="73">
        <v>464.8</v>
      </c>
      <c r="G79" s="64"/>
      <c r="H79" s="64"/>
      <c r="I79" s="64"/>
      <c r="J79" s="64">
        <v>464.8</v>
      </c>
      <c r="K79" s="1"/>
      <c r="L79" s="1"/>
      <c r="M79" s="5">
        <f t="shared" si="2"/>
        <v>464.8</v>
      </c>
      <c r="N79" s="6">
        <f t="shared" si="3"/>
        <v>0</v>
      </c>
      <c r="O79" s="5"/>
    </row>
    <row r="80" spans="1:15" s="7" customFormat="1">
      <c r="A80" s="36" t="s">
        <v>168</v>
      </c>
      <c r="B80" s="34" t="s">
        <v>431</v>
      </c>
      <c r="C80" s="34" t="s">
        <v>4</v>
      </c>
      <c r="D80" s="72">
        <v>0.39</v>
      </c>
      <c r="E80" s="72">
        <v>521.65</v>
      </c>
      <c r="F80" s="73">
        <v>203.44</v>
      </c>
      <c r="G80" s="64"/>
      <c r="H80" s="64"/>
      <c r="I80" s="64"/>
      <c r="J80" s="64"/>
      <c r="K80" s="1">
        <v>197.43</v>
      </c>
      <c r="L80" s="2"/>
      <c r="M80" s="5">
        <f t="shared" si="2"/>
        <v>197.43</v>
      </c>
      <c r="N80" s="6">
        <f t="shared" si="3"/>
        <v>-6.0099999999999909</v>
      </c>
    </row>
    <row r="81" spans="1:14" s="7" customFormat="1">
      <c r="A81" s="36" t="s">
        <v>169</v>
      </c>
      <c r="B81" s="34" t="s">
        <v>432</v>
      </c>
      <c r="C81" s="34" t="s">
        <v>2</v>
      </c>
      <c r="D81" s="72">
        <v>37.130000000000003</v>
      </c>
      <c r="E81" s="72">
        <v>54.69</v>
      </c>
      <c r="F81" s="73">
        <v>2030.64</v>
      </c>
      <c r="G81" s="64"/>
      <c r="H81" s="64"/>
      <c r="I81" s="64"/>
      <c r="J81" s="64"/>
      <c r="K81" s="1">
        <f>+F81</f>
        <v>2030.64</v>
      </c>
      <c r="L81" s="1"/>
      <c r="M81" s="5">
        <f t="shared" si="2"/>
        <v>2030.64</v>
      </c>
      <c r="N81" s="6">
        <f t="shared" si="3"/>
        <v>0</v>
      </c>
    </row>
    <row r="82" spans="1:14" s="7" customFormat="1">
      <c r="A82" s="36" t="s">
        <v>433</v>
      </c>
      <c r="B82" s="34" t="s">
        <v>434</v>
      </c>
      <c r="C82" s="34" t="s">
        <v>81</v>
      </c>
      <c r="D82" s="72">
        <v>26.3</v>
      </c>
      <c r="E82" s="72">
        <v>9.57</v>
      </c>
      <c r="F82" s="73">
        <v>251.69</v>
      </c>
      <c r="G82" s="64"/>
      <c r="H82" s="64"/>
      <c r="I82" s="64"/>
      <c r="J82" s="64"/>
      <c r="K82" s="1">
        <v>251.69</v>
      </c>
      <c r="L82" s="1"/>
      <c r="M82" s="5">
        <f t="shared" si="2"/>
        <v>251.69</v>
      </c>
      <c r="N82" s="6">
        <f t="shared" si="3"/>
        <v>0</v>
      </c>
    </row>
    <row r="83" spans="1:14" s="7" customFormat="1">
      <c r="A83" s="36" t="s">
        <v>435</v>
      </c>
      <c r="B83" s="34" t="s">
        <v>436</v>
      </c>
      <c r="C83" s="34" t="s">
        <v>2</v>
      </c>
      <c r="D83" s="72">
        <v>37.130000000000003</v>
      </c>
      <c r="E83" s="72">
        <v>2.42</v>
      </c>
      <c r="F83" s="73">
        <v>89.85</v>
      </c>
      <c r="G83" s="65"/>
      <c r="H83" s="65"/>
      <c r="I83" s="65"/>
      <c r="J83" s="65"/>
      <c r="K83" s="1">
        <v>89.85</v>
      </c>
      <c r="L83" s="1"/>
      <c r="M83" s="5">
        <f t="shared" si="2"/>
        <v>89.85</v>
      </c>
      <c r="N83" s="6">
        <f t="shared" si="3"/>
        <v>0</v>
      </c>
    </row>
    <row r="84" spans="1:14" s="7" customFormat="1">
      <c r="A84" s="36" t="s">
        <v>437</v>
      </c>
      <c r="B84" s="34" t="s">
        <v>438</v>
      </c>
      <c r="C84" s="34" t="s">
        <v>4</v>
      </c>
      <c r="D84" s="72">
        <v>79.77</v>
      </c>
      <c r="E84" s="72">
        <v>512.69000000000005</v>
      </c>
      <c r="F84" s="73">
        <v>40897.279999999999</v>
      </c>
      <c r="G84" s="64">
        <v>40897.279999999999</v>
      </c>
      <c r="H84" s="64"/>
      <c r="I84" s="64"/>
      <c r="J84" s="64"/>
      <c r="K84" s="1"/>
      <c r="L84" s="1"/>
      <c r="M84" s="5">
        <f t="shared" si="2"/>
        <v>40897.279999999999</v>
      </c>
      <c r="N84" s="6">
        <f t="shared" si="3"/>
        <v>0</v>
      </c>
    </row>
    <row r="85" spans="1:14" s="7" customFormat="1">
      <c r="A85" s="36" t="s">
        <v>439</v>
      </c>
      <c r="B85" s="34" t="s">
        <v>440</v>
      </c>
      <c r="C85" s="34" t="s">
        <v>2</v>
      </c>
      <c r="D85" s="72">
        <v>617.83000000000004</v>
      </c>
      <c r="E85" s="72">
        <v>55.02</v>
      </c>
      <c r="F85" s="73">
        <v>33993.01</v>
      </c>
      <c r="G85" s="64">
        <v>33993.01</v>
      </c>
      <c r="H85" s="64"/>
      <c r="I85" s="64"/>
      <c r="J85" s="64"/>
      <c r="K85" s="1"/>
      <c r="L85" s="1"/>
      <c r="M85" s="5">
        <f t="shared" si="2"/>
        <v>33993.01</v>
      </c>
      <c r="N85" s="6">
        <f t="shared" si="3"/>
        <v>0</v>
      </c>
    </row>
    <row r="86" spans="1:14" s="7" customFormat="1">
      <c r="A86" s="36" t="s">
        <v>441</v>
      </c>
      <c r="B86" s="34" t="s">
        <v>442</v>
      </c>
      <c r="C86" s="34" t="s">
        <v>81</v>
      </c>
      <c r="D86" s="72">
        <v>499.79</v>
      </c>
      <c r="E86" s="72">
        <v>95</v>
      </c>
      <c r="F86" s="73">
        <v>47480.05</v>
      </c>
      <c r="G86" s="64">
        <v>47480.05</v>
      </c>
      <c r="H86" s="64"/>
      <c r="I86" s="64"/>
      <c r="J86" s="64"/>
      <c r="K86" s="1"/>
      <c r="L86" s="1"/>
      <c r="M86" s="5">
        <f t="shared" si="2"/>
        <v>47480.05</v>
      </c>
      <c r="N86" s="6">
        <f t="shared" si="3"/>
        <v>0</v>
      </c>
    </row>
    <row r="87" spans="1:14" s="7" customFormat="1" ht="12.75">
      <c r="A87" s="49" t="s">
        <v>170</v>
      </c>
      <c r="B87" s="50" t="s">
        <v>133</v>
      </c>
      <c r="C87" s="50"/>
      <c r="D87" s="76"/>
      <c r="E87" s="76"/>
      <c r="F87" s="77">
        <v>887568.44</v>
      </c>
      <c r="G87" s="63"/>
      <c r="H87" s="63"/>
      <c r="I87" s="63"/>
      <c r="J87" s="63"/>
      <c r="K87" s="48"/>
      <c r="L87" s="48"/>
      <c r="M87" s="5">
        <f t="shared" si="2"/>
        <v>0</v>
      </c>
      <c r="N87" s="6">
        <f t="shared" si="3"/>
        <v>-887568.44</v>
      </c>
    </row>
    <row r="88" spans="1:14" s="7" customFormat="1" ht="12.75">
      <c r="A88" s="54" t="s">
        <v>172</v>
      </c>
      <c r="B88" s="55" t="s">
        <v>443</v>
      </c>
      <c r="C88" s="55"/>
      <c r="D88" s="78"/>
      <c r="E88" s="78"/>
      <c r="F88" s="79">
        <v>298457.65999999997</v>
      </c>
      <c r="G88" s="63"/>
      <c r="H88" s="63"/>
      <c r="I88" s="63"/>
      <c r="J88" s="63"/>
      <c r="K88" s="48"/>
      <c r="L88" s="48"/>
      <c r="M88" s="5">
        <f t="shared" si="2"/>
        <v>0</v>
      </c>
      <c r="N88" s="6">
        <f t="shared" si="3"/>
        <v>-298457.65999999997</v>
      </c>
    </row>
    <row r="89" spans="1:14" s="7" customFormat="1">
      <c r="A89" s="36" t="s">
        <v>444</v>
      </c>
      <c r="B89" s="34" t="s">
        <v>135</v>
      </c>
      <c r="C89" s="34" t="s">
        <v>4</v>
      </c>
      <c r="D89" s="72">
        <v>260.32</v>
      </c>
      <c r="E89" s="72">
        <v>540.9</v>
      </c>
      <c r="F89" s="73">
        <v>140807.09</v>
      </c>
      <c r="G89" s="64"/>
      <c r="H89" s="64">
        <v>140807.09</v>
      </c>
      <c r="I89" s="64"/>
      <c r="J89" s="64"/>
      <c r="K89" s="1"/>
      <c r="L89" s="1"/>
      <c r="M89" s="5">
        <f t="shared" si="2"/>
        <v>140807.09</v>
      </c>
      <c r="N89" s="6">
        <f t="shared" si="3"/>
        <v>0</v>
      </c>
    </row>
    <row r="90" spans="1:14" s="7" customFormat="1">
      <c r="A90" s="36" t="s">
        <v>445</v>
      </c>
      <c r="B90" s="34" t="s">
        <v>446</v>
      </c>
      <c r="C90" s="34" t="s">
        <v>2</v>
      </c>
      <c r="D90" s="72">
        <v>233.56</v>
      </c>
      <c r="E90" s="72">
        <v>56.42</v>
      </c>
      <c r="F90" s="73">
        <v>13177.46</v>
      </c>
      <c r="G90" s="64"/>
      <c r="H90" s="64">
        <v>13177.46</v>
      </c>
      <c r="I90" s="64"/>
      <c r="J90" s="64"/>
      <c r="K90" s="1"/>
      <c r="L90" s="1"/>
      <c r="M90" s="5">
        <f t="shared" si="2"/>
        <v>13177.46</v>
      </c>
      <c r="N90" s="6">
        <f t="shared" si="3"/>
        <v>0</v>
      </c>
    </row>
    <row r="91" spans="1:14" s="7" customFormat="1">
      <c r="A91" s="36" t="s">
        <v>447</v>
      </c>
      <c r="B91" s="34" t="s">
        <v>136</v>
      </c>
      <c r="C91" s="34" t="s">
        <v>5</v>
      </c>
      <c r="D91" s="72">
        <v>24195.82</v>
      </c>
      <c r="E91" s="72">
        <v>5.91</v>
      </c>
      <c r="F91" s="73">
        <v>142997.29999999999</v>
      </c>
      <c r="G91" s="64">
        <v>100098.11</v>
      </c>
      <c r="H91" s="64">
        <v>42899.19</v>
      </c>
      <c r="I91" s="65"/>
      <c r="J91" s="65"/>
      <c r="K91" s="1"/>
      <c r="L91" s="1"/>
      <c r="M91" s="5">
        <f t="shared" si="2"/>
        <v>142997.29999999999</v>
      </c>
      <c r="N91" s="6">
        <f t="shared" si="3"/>
        <v>0</v>
      </c>
    </row>
    <row r="92" spans="1:14" s="7" customFormat="1">
      <c r="A92" s="36" t="s">
        <v>448</v>
      </c>
      <c r="B92" s="34" t="s">
        <v>137</v>
      </c>
      <c r="C92" s="34" t="s">
        <v>2</v>
      </c>
      <c r="D92" s="72">
        <v>609.84</v>
      </c>
      <c r="E92" s="72">
        <v>2.42</v>
      </c>
      <c r="F92" s="73">
        <v>1475.81</v>
      </c>
      <c r="G92" s="65"/>
      <c r="H92" s="64">
        <v>1475.81</v>
      </c>
      <c r="I92" s="65"/>
      <c r="J92" s="65"/>
      <c r="K92" s="1"/>
      <c r="L92" s="1"/>
      <c r="M92" s="5">
        <f t="shared" si="2"/>
        <v>1475.81</v>
      </c>
      <c r="N92" s="6">
        <f t="shared" si="3"/>
        <v>0</v>
      </c>
    </row>
    <row r="93" spans="1:14" s="7" customFormat="1" ht="12.75">
      <c r="A93" s="54" t="s">
        <v>449</v>
      </c>
      <c r="B93" s="55" t="s">
        <v>140</v>
      </c>
      <c r="C93" s="55"/>
      <c r="D93" s="78"/>
      <c r="E93" s="78"/>
      <c r="F93" s="79">
        <v>49463.51</v>
      </c>
      <c r="G93" s="66"/>
      <c r="H93" s="63"/>
      <c r="I93" s="63"/>
      <c r="J93" s="66"/>
      <c r="K93" s="48"/>
      <c r="L93" s="48"/>
      <c r="M93" s="5">
        <f t="shared" si="2"/>
        <v>0</v>
      </c>
      <c r="N93" s="6">
        <f t="shared" si="3"/>
        <v>-49463.51</v>
      </c>
    </row>
    <row r="94" spans="1:14">
      <c r="A94" s="36" t="s">
        <v>450</v>
      </c>
      <c r="B94" s="34" t="s">
        <v>141</v>
      </c>
      <c r="C94" s="34" t="s">
        <v>4</v>
      </c>
      <c r="D94" s="72">
        <v>3.35</v>
      </c>
      <c r="E94" s="72">
        <v>532.54</v>
      </c>
      <c r="F94" s="73">
        <v>1784.01</v>
      </c>
      <c r="G94" s="65"/>
      <c r="H94" s="64">
        <f>+F94</f>
        <v>1784.01</v>
      </c>
      <c r="I94" s="65"/>
      <c r="J94" s="65"/>
      <c r="K94" s="1"/>
      <c r="L94" s="1"/>
      <c r="M94" s="5">
        <f t="shared" si="2"/>
        <v>1784.01</v>
      </c>
      <c r="N94" s="6">
        <f t="shared" si="3"/>
        <v>0</v>
      </c>
    </row>
    <row r="95" spans="1:14" s="7" customFormat="1">
      <c r="A95" s="36" t="s">
        <v>451</v>
      </c>
      <c r="B95" s="34" t="s">
        <v>452</v>
      </c>
      <c r="C95" s="34" t="s">
        <v>4</v>
      </c>
      <c r="D95" s="72">
        <v>28.24</v>
      </c>
      <c r="E95" s="72">
        <v>578.79999999999995</v>
      </c>
      <c r="F95" s="73">
        <v>16345.31</v>
      </c>
      <c r="G95" s="65"/>
      <c r="H95" s="64">
        <v>16345.31</v>
      </c>
      <c r="I95" s="65"/>
      <c r="J95" s="65"/>
      <c r="K95" s="1"/>
      <c r="L95" s="1"/>
      <c r="M95" s="5">
        <f t="shared" si="2"/>
        <v>16345.31</v>
      </c>
      <c r="N95" s="6">
        <f t="shared" si="3"/>
        <v>0</v>
      </c>
    </row>
    <row r="96" spans="1:14" s="7" customFormat="1">
      <c r="A96" s="36" t="s">
        <v>453</v>
      </c>
      <c r="B96" s="34" t="s">
        <v>142</v>
      </c>
      <c r="C96" s="34" t="s">
        <v>2</v>
      </c>
      <c r="D96" s="72">
        <v>338.56</v>
      </c>
      <c r="E96" s="72">
        <v>48.65</v>
      </c>
      <c r="F96" s="73">
        <v>16470.939999999999</v>
      </c>
      <c r="G96" s="65"/>
      <c r="H96" s="64">
        <v>5490.31</v>
      </c>
      <c r="I96" s="64">
        <v>10980.63</v>
      </c>
      <c r="J96" s="65"/>
      <c r="K96" s="1"/>
      <c r="L96" s="1"/>
      <c r="M96" s="5">
        <f t="shared" si="2"/>
        <v>16470.939999999999</v>
      </c>
      <c r="N96" s="6">
        <f t="shared" si="3"/>
        <v>0</v>
      </c>
    </row>
    <row r="97" spans="1:14" s="7" customFormat="1">
      <c r="A97" s="36" t="s">
        <v>454</v>
      </c>
      <c r="B97" s="34" t="s">
        <v>136</v>
      </c>
      <c r="C97" s="34" t="s">
        <v>5</v>
      </c>
      <c r="D97" s="72">
        <v>2376.3000000000002</v>
      </c>
      <c r="E97" s="72">
        <v>5.91</v>
      </c>
      <c r="F97" s="73">
        <v>14043.93</v>
      </c>
      <c r="G97" s="65"/>
      <c r="H97" s="64">
        <v>5617.57</v>
      </c>
      <c r="I97" s="64">
        <v>8426.36</v>
      </c>
      <c r="J97" s="65"/>
      <c r="K97" s="1"/>
      <c r="L97" s="1"/>
      <c r="M97" s="5">
        <f t="shared" si="2"/>
        <v>14043.93</v>
      </c>
      <c r="N97" s="6">
        <f t="shared" si="3"/>
        <v>0</v>
      </c>
    </row>
    <row r="98" spans="1:14" s="7" customFormat="1">
      <c r="A98" s="36" t="s">
        <v>455</v>
      </c>
      <c r="B98" s="34" t="s">
        <v>143</v>
      </c>
      <c r="C98" s="34" t="s">
        <v>2</v>
      </c>
      <c r="D98" s="72">
        <v>338.56</v>
      </c>
      <c r="E98" s="72">
        <v>2.42</v>
      </c>
      <c r="F98" s="73">
        <v>819.32</v>
      </c>
      <c r="G98" s="65"/>
      <c r="H98" s="64">
        <v>273.11</v>
      </c>
      <c r="I98" s="64">
        <v>546.21</v>
      </c>
      <c r="J98" s="65"/>
      <c r="K98" s="1"/>
      <c r="L98" s="1"/>
      <c r="M98" s="5">
        <f t="shared" si="2"/>
        <v>819.32</v>
      </c>
      <c r="N98" s="6">
        <f t="shared" si="3"/>
        <v>0</v>
      </c>
    </row>
    <row r="99" spans="1:14" s="7" customFormat="1" ht="12.75">
      <c r="A99" s="54" t="s">
        <v>456</v>
      </c>
      <c r="B99" s="55" t="s">
        <v>146</v>
      </c>
      <c r="C99" s="55"/>
      <c r="D99" s="78"/>
      <c r="E99" s="78"/>
      <c r="F99" s="79">
        <v>188150.28</v>
      </c>
      <c r="G99" s="66"/>
      <c r="H99" s="63"/>
      <c r="I99" s="63"/>
      <c r="J99" s="66"/>
      <c r="K99" s="48"/>
      <c r="L99" s="48"/>
      <c r="M99" s="5">
        <f t="shared" si="2"/>
        <v>0</v>
      </c>
      <c r="N99" s="6">
        <f t="shared" si="3"/>
        <v>-188150.28</v>
      </c>
    </row>
    <row r="100" spans="1:14" s="7" customFormat="1">
      <c r="A100" s="36" t="s">
        <v>457</v>
      </c>
      <c r="B100" s="34" t="s">
        <v>147</v>
      </c>
      <c r="C100" s="34" t="s">
        <v>4</v>
      </c>
      <c r="D100" s="72">
        <v>79.59</v>
      </c>
      <c r="E100" s="72">
        <v>594.86</v>
      </c>
      <c r="F100" s="73">
        <v>47344.91</v>
      </c>
      <c r="G100" s="65"/>
      <c r="H100" s="64">
        <v>41032.26</v>
      </c>
      <c r="I100" s="64">
        <v>6312.65</v>
      </c>
      <c r="J100" s="65"/>
      <c r="K100" s="1"/>
      <c r="L100" s="1"/>
      <c r="M100" s="5">
        <f t="shared" si="2"/>
        <v>47344.91</v>
      </c>
      <c r="N100" s="6">
        <f t="shared" si="3"/>
        <v>0</v>
      </c>
    </row>
    <row r="101" spans="1:14" s="7" customFormat="1">
      <c r="A101" s="36" t="s">
        <v>458</v>
      </c>
      <c r="B101" s="34" t="s">
        <v>148</v>
      </c>
      <c r="C101" s="34" t="s">
        <v>2</v>
      </c>
      <c r="D101" s="72">
        <v>857.2</v>
      </c>
      <c r="E101" s="72">
        <v>67.459999999999994</v>
      </c>
      <c r="F101" s="73">
        <v>57826.71</v>
      </c>
      <c r="G101" s="65"/>
      <c r="H101" s="64">
        <v>31322.799999999999</v>
      </c>
      <c r="I101" s="64">
        <v>26503.91</v>
      </c>
      <c r="J101" s="65"/>
      <c r="K101" s="1"/>
      <c r="L101" s="1"/>
      <c r="M101" s="5">
        <f t="shared" si="2"/>
        <v>57826.71</v>
      </c>
      <c r="N101" s="6">
        <f t="shared" si="3"/>
        <v>0</v>
      </c>
    </row>
    <row r="102" spans="1:14" s="7" customFormat="1">
      <c r="A102" s="36" t="s">
        <v>459</v>
      </c>
      <c r="B102" s="34" t="s">
        <v>136</v>
      </c>
      <c r="C102" s="34" t="s">
        <v>5</v>
      </c>
      <c r="D102" s="72">
        <v>13689.38</v>
      </c>
      <c r="E102" s="72">
        <v>5.91</v>
      </c>
      <c r="F102" s="73">
        <v>80904.240000000005</v>
      </c>
      <c r="G102" s="64"/>
      <c r="H102" s="64">
        <v>80904.240000000005</v>
      </c>
      <c r="I102" s="64"/>
      <c r="J102" s="64"/>
      <c r="K102" s="1"/>
      <c r="L102" s="1"/>
      <c r="M102" s="5">
        <f t="shared" si="2"/>
        <v>80904.240000000005</v>
      </c>
      <c r="N102" s="6">
        <f t="shared" si="3"/>
        <v>0</v>
      </c>
    </row>
    <row r="103" spans="1:14" s="7" customFormat="1">
      <c r="A103" s="36" t="s">
        <v>460</v>
      </c>
      <c r="B103" s="34" t="s">
        <v>149</v>
      </c>
      <c r="C103" s="34" t="s">
        <v>2</v>
      </c>
      <c r="D103" s="72">
        <v>857.2</v>
      </c>
      <c r="E103" s="72">
        <v>2.42</v>
      </c>
      <c r="F103" s="73">
        <v>2074.42</v>
      </c>
      <c r="G103" s="64"/>
      <c r="H103" s="64">
        <v>2074.42</v>
      </c>
      <c r="I103" s="64"/>
      <c r="J103" s="64"/>
      <c r="K103" s="1"/>
      <c r="L103" s="1"/>
      <c r="M103" s="5">
        <f t="shared" si="2"/>
        <v>2074.42</v>
      </c>
      <c r="N103" s="6">
        <f t="shared" si="3"/>
        <v>0</v>
      </c>
    </row>
    <row r="104" spans="1:14" s="7" customFormat="1" ht="12.75">
      <c r="A104" s="54" t="s">
        <v>461</v>
      </c>
      <c r="B104" s="55" t="s">
        <v>156</v>
      </c>
      <c r="C104" s="55"/>
      <c r="D104" s="78"/>
      <c r="E104" s="78"/>
      <c r="F104" s="79">
        <v>13783.25</v>
      </c>
      <c r="G104" s="66"/>
      <c r="H104" s="66"/>
      <c r="I104" s="63"/>
      <c r="J104" s="66"/>
      <c r="K104" s="48"/>
      <c r="L104" s="48"/>
      <c r="M104" s="5">
        <f t="shared" si="2"/>
        <v>0</v>
      </c>
      <c r="N104" s="6">
        <f t="shared" si="3"/>
        <v>-13783.25</v>
      </c>
    </row>
    <row r="105" spans="1:14" s="7" customFormat="1">
      <c r="A105" s="36" t="s">
        <v>462</v>
      </c>
      <c r="B105" s="34" t="s">
        <v>157</v>
      </c>
      <c r="C105" s="34" t="s">
        <v>4</v>
      </c>
      <c r="D105" s="72">
        <v>8.35</v>
      </c>
      <c r="E105" s="72">
        <v>493.21</v>
      </c>
      <c r="F105" s="73">
        <v>4118.3</v>
      </c>
      <c r="G105" s="65"/>
      <c r="H105" s="65"/>
      <c r="I105" s="64">
        <f>+F105</f>
        <v>4118.3</v>
      </c>
      <c r="J105" s="65"/>
      <c r="K105" s="1"/>
      <c r="L105" s="1"/>
      <c r="M105" s="5">
        <f t="shared" si="2"/>
        <v>4118.3</v>
      </c>
      <c r="N105" s="6">
        <f t="shared" si="3"/>
        <v>0</v>
      </c>
    </row>
    <row r="106" spans="1:14" s="7" customFormat="1">
      <c r="A106" s="36" t="s">
        <v>463</v>
      </c>
      <c r="B106" s="34" t="s">
        <v>158</v>
      </c>
      <c r="C106" s="34" t="s">
        <v>2</v>
      </c>
      <c r="D106" s="72">
        <v>94.2</v>
      </c>
      <c r="E106" s="72">
        <v>51.66</v>
      </c>
      <c r="F106" s="73">
        <v>4866.37</v>
      </c>
      <c r="G106" s="65"/>
      <c r="H106" s="65"/>
      <c r="I106" s="64">
        <v>4866.37</v>
      </c>
      <c r="J106" s="65"/>
      <c r="K106" s="1"/>
      <c r="L106" s="1"/>
      <c r="M106" s="5">
        <f t="shared" si="2"/>
        <v>4866.37</v>
      </c>
      <c r="N106" s="6">
        <f t="shared" si="3"/>
        <v>0</v>
      </c>
    </row>
    <row r="107" spans="1:14" s="7" customFormat="1">
      <c r="A107" s="36" t="s">
        <v>464</v>
      </c>
      <c r="B107" s="34" t="s">
        <v>136</v>
      </c>
      <c r="C107" s="34" t="s">
        <v>5</v>
      </c>
      <c r="D107" s="72">
        <v>773.37</v>
      </c>
      <c r="E107" s="72">
        <v>5.91</v>
      </c>
      <c r="F107" s="73">
        <v>4570.62</v>
      </c>
      <c r="G107" s="65"/>
      <c r="H107" s="65"/>
      <c r="I107" s="64">
        <v>4570.62</v>
      </c>
      <c r="J107" s="65"/>
      <c r="K107" s="1"/>
      <c r="L107" s="1"/>
      <c r="M107" s="5">
        <f t="shared" si="2"/>
        <v>4570.62</v>
      </c>
      <c r="N107" s="6">
        <f t="shared" si="3"/>
        <v>0</v>
      </c>
    </row>
    <row r="108" spans="1:14" s="7" customFormat="1">
      <c r="A108" s="36" t="s">
        <v>465</v>
      </c>
      <c r="B108" s="34" t="s">
        <v>159</v>
      </c>
      <c r="C108" s="34" t="s">
        <v>2</v>
      </c>
      <c r="D108" s="72">
        <v>94.2</v>
      </c>
      <c r="E108" s="72">
        <v>2.42</v>
      </c>
      <c r="F108" s="73">
        <v>227.96</v>
      </c>
      <c r="G108" s="65"/>
      <c r="H108" s="65"/>
      <c r="I108" s="64">
        <v>227.96</v>
      </c>
      <c r="J108" s="65"/>
      <c r="K108" s="1"/>
      <c r="L108" s="1"/>
      <c r="M108" s="5">
        <f t="shared" si="2"/>
        <v>227.96</v>
      </c>
      <c r="N108" s="6">
        <f t="shared" si="3"/>
        <v>0</v>
      </c>
    </row>
    <row r="109" spans="1:14" s="7" customFormat="1" ht="12.75">
      <c r="A109" s="54" t="s">
        <v>466</v>
      </c>
      <c r="B109" s="55" t="s">
        <v>151</v>
      </c>
      <c r="C109" s="55"/>
      <c r="D109" s="78"/>
      <c r="E109" s="78"/>
      <c r="F109" s="79">
        <v>152762.65</v>
      </c>
      <c r="G109" s="66"/>
      <c r="H109" s="66"/>
      <c r="I109" s="63"/>
      <c r="J109" s="63"/>
      <c r="K109" s="48"/>
      <c r="L109" s="48"/>
      <c r="M109" s="5">
        <f t="shared" si="2"/>
        <v>0</v>
      </c>
      <c r="N109" s="6">
        <f t="shared" si="3"/>
        <v>-152762.65</v>
      </c>
    </row>
    <row r="110" spans="1:14">
      <c r="A110" s="36" t="s">
        <v>467</v>
      </c>
      <c r="B110" s="34" t="s">
        <v>152</v>
      </c>
      <c r="C110" s="34" t="s">
        <v>4</v>
      </c>
      <c r="D110" s="72">
        <v>91.06</v>
      </c>
      <c r="E110" s="72">
        <v>604.79999999999995</v>
      </c>
      <c r="F110" s="73">
        <v>55073.09</v>
      </c>
      <c r="G110" s="65"/>
      <c r="H110" s="65"/>
      <c r="I110" s="65"/>
      <c r="J110" s="64">
        <v>55073.09</v>
      </c>
      <c r="K110" s="1"/>
      <c r="L110" s="1"/>
      <c r="M110" s="5">
        <f t="shared" si="2"/>
        <v>55073.09</v>
      </c>
      <c r="N110" s="6">
        <f t="shared" si="3"/>
        <v>0</v>
      </c>
    </row>
    <row r="111" spans="1:14" s="7" customFormat="1">
      <c r="A111" s="36" t="s">
        <v>468</v>
      </c>
      <c r="B111" s="34" t="s">
        <v>153</v>
      </c>
      <c r="C111" s="34" t="s">
        <v>2</v>
      </c>
      <c r="D111" s="72">
        <v>624.87</v>
      </c>
      <c r="E111" s="72">
        <v>52.27</v>
      </c>
      <c r="F111" s="73">
        <v>32661.95</v>
      </c>
      <c r="G111" s="65"/>
      <c r="H111" s="65"/>
      <c r="I111" s="64">
        <v>32661.95</v>
      </c>
      <c r="J111" s="65"/>
      <c r="K111" s="1"/>
      <c r="L111" s="1"/>
      <c r="M111" s="5">
        <f t="shared" si="2"/>
        <v>32661.95</v>
      </c>
      <c r="N111" s="6">
        <f t="shared" si="3"/>
        <v>0</v>
      </c>
    </row>
    <row r="112" spans="1:14">
      <c r="A112" s="36" t="s">
        <v>469</v>
      </c>
      <c r="B112" s="34" t="s">
        <v>136</v>
      </c>
      <c r="C112" s="34" t="s">
        <v>5</v>
      </c>
      <c r="D112" s="72">
        <v>10747.11</v>
      </c>
      <c r="E112" s="72">
        <v>5.91</v>
      </c>
      <c r="F112" s="73">
        <v>63515.42</v>
      </c>
      <c r="G112" s="65"/>
      <c r="H112" s="65"/>
      <c r="I112" s="64">
        <v>63515.42</v>
      </c>
      <c r="J112" s="65"/>
      <c r="K112" s="1"/>
      <c r="L112" s="1"/>
      <c r="M112" s="5">
        <f t="shared" si="2"/>
        <v>63515.42</v>
      </c>
      <c r="N112" s="6">
        <f t="shared" si="3"/>
        <v>0</v>
      </c>
    </row>
    <row r="113" spans="1:14" s="7" customFormat="1">
      <c r="A113" s="36" t="s">
        <v>470</v>
      </c>
      <c r="B113" s="34" t="s">
        <v>154</v>
      </c>
      <c r="C113" s="34" t="s">
        <v>2</v>
      </c>
      <c r="D113" s="72">
        <v>624.87</v>
      </c>
      <c r="E113" s="72">
        <v>2.42</v>
      </c>
      <c r="F113" s="73">
        <v>1512.19</v>
      </c>
      <c r="G113" s="65"/>
      <c r="H113" s="65"/>
      <c r="I113" s="65"/>
      <c r="J113" s="64">
        <v>1512.19</v>
      </c>
      <c r="K113" s="1"/>
      <c r="L113" s="1"/>
      <c r="M113" s="5">
        <f t="shared" si="2"/>
        <v>1512.19</v>
      </c>
      <c r="N113" s="6">
        <f t="shared" si="3"/>
        <v>0</v>
      </c>
    </row>
    <row r="114" spans="1:14" s="7" customFormat="1" ht="12.75">
      <c r="A114" s="54" t="s">
        <v>471</v>
      </c>
      <c r="B114" s="55" t="s">
        <v>472</v>
      </c>
      <c r="C114" s="55"/>
      <c r="D114" s="78"/>
      <c r="E114" s="78"/>
      <c r="F114" s="79">
        <v>6962.03</v>
      </c>
      <c r="G114" s="66"/>
      <c r="H114" s="66"/>
      <c r="I114" s="63"/>
      <c r="J114" s="66"/>
      <c r="K114" s="48"/>
      <c r="L114" s="48"/>
      <c r="M114" s="5">
        <f t="shared" si="2"/>
        <v>0</v>
      </c>
      <c r="N114" s="6">
        <f t="shared" si="3"/>
        <v>-6962.03</v>
      </c>
    </row>
    <row r="115" spans="1:14">
      <c r="A115" s="36" t="s">
        <v>473</v>
      </c>
      <c r="B115" s="34" t="s">
        <v>474</v>
      </c>
      <c r="C115" s="34" t="s">
        <v>4</v>
      </c>
      <c r="D115" s="72">
        <v>3.77</v>
      </c>
      <c r="E115" s="72">
        <v>510.06</v>
      </c>
      <c r="F115" s="73">
        <v>1922.93</v>
      </c>
      <c r="G115" s="65"/>
      <c r="H115" s="65"/>
      <c r="I115" s="64">
        <f>+F115</f>
        <v>1922.93</v>
      </c>
      <c r="J115" s="65"/>
      <c r="K115" s="1"/>
      <c r="L115" s="1"/>
      <c r="M115" s="5">
        <f t="shared" si="2"/>
        <v>1922.93</v>
      </c>
      <c r="N115" s="6">
        <f t="shared" si="3"/>
        <v>0</v>
      </c>
    </row>
    <row r="116" spans="1:14" s="7" customFormat="1">
      <c r="A116" s="36" t="s">
        <v>475</v>
      </c>
      <c r="B116" s="34" t="s">
        <v>476</v>
      </c>
      <c r="C116" s="34" t="s">
        <v>2</v>
      </c>
      <c r="D116" s="72">
        <v>50.26</v>
      </c>
      <c r="E116" s="72">
        <v>53.63</v>
      </c>
      <c r="F116" s="73">
        <v>2695.44</v>
      </c>
      <c r="G116" s="65"/>
      <c r="H116" s="65"/>
      <c r="I116" s="64">
        <v>2695.44</v>
      </c>
      <c r="J116" s="65"/>
      <c r="K116" s="1"/>
      <c r="L116" s="1"/>
      <c r="M116" s="5">
        <f t="shared" si="2"/>
        <v>2695.44</v>
      </c>
      <c r="N116" s="6">
        <f t="shared" si="3"/>
        <v>0</v>
      </c>
    </row>
    <row r="117" spans="1:14" s="7" customFormat="1">
      <c r="A117" s="36" t="s">
        <v>477</v>
      </c>
      <c r="B117" s="34" t="s">
        <v>136</v>
      </c>
      <c r="C117" s="34" t="s">
        <v>5</v>
      </c>
      <c r="D117" s="72">
        <v>375.77</v>
      </c>
      <c r="E117" s="72">
        <v>5.91</v>
      </c>
      <c r="F117" s="73">
        <v>2220.8000000000002</v>
      </c>
      <c r="G117" s="65"/>
      <c r="H117" s="65"/>
      <c r="I117" s="64">
        <v>2220.8000000000002</v>
      </c>
      <c r="J117" s="65"/>
      <c r="K117" s="1"/>
      <c r="L117" s="1"/>
      <c r="M117" s="5">
        <f t="shared" si="2"/>
        <v>2220.8000000000002</v>
      </c>
      <c r="N117" s="6">
        <f t="shared" si="3"/>
        <v>0</v>
      </c>
    </row>
    <row r="118" spans="1:14" s="7" customFormat="1">
      <c r="A118" s="36" t="s">
        <v>478</v>
      </c>
      <c r="B118" s="34" t="s">
        <v>479</v>
      </c>
      <c r="C118" s="34" t="s">
        <v>2</v>
      </c>
      <c r="D118" s="72">
        <v>50.77</v>
      </c>
      <c r="E118" s="72">
        <v>2.42</v>
      </c>
      <c r="F118" s="73">
        <v>122.86</v>
      </c>
      <c r="G118" s="65"/>
      <c r="H118" s="65"/>
      <c r="I118" s="64">
        <v>122.86</v>
      </c>
      <c r="J118" s="65"/>
      <c r="K118" s="1"/>
      <c r="L118" s="1"/>
      <c r="M118" s="5">
        <f t="shared" si="2"/>
        <v>122.86</v>
      </c>
      <c r="N118" s="6">
        <f t="shared" si="3"/>
        <v>0</v>
      </c>
    </row>
    <row r="119" spans="1:14" s="7" customFormat="1" ht="12.75">
      <c r="A119" s="54" t="s">
        <v>480</v>
      </c>
      <c r="B119" s="55" t="s">
        <v>161</v>
      </c>
      <c r="C119" s="55"/>
      <c r="D119" s="78"/>
      <c r="E119" s="78"/>
      <c r="F119" s="79">
        <v>169431.98</v>
      </c>
      <c r="G119" s="66"/>
      <c r="H119" s="66"/>
      <c r="I119" s="63"/>
      <c r="J119" s="63"/>
      <c r="K119" s="48"/>
      <c r="L119" s="48"/>
      <c r="M119" s="5">
        <f t="shared" si="2"/>
        <v>0</v>
      </c>
      <c r="N119" s="6">
        <f t="shared" si="3"/>
        <v>-169431.98</v>
      </c>
    </row>
    <row r="120" spans="1:14" s="7" customFormat="1">
      <c r="A120" s="36" t="s">
        <v>481</v>
      </c>
      <c r="B120" s="34" t="s">
        <v>162</v>
      </c>
      <c r="C120" s="34" t="s">
        <v>4</v>
      </c>
      <c r="D120" s="72">
        <v>86.57</v>
      </c>
      <c r="E120" s="72">
        <v>540.9</v>
      </c>
      <c r="F120" s="73">
        <v>46825.71</v>
      </c>
      <c r="G120" s="65"/>
      <c r="H120" s="65"/>
      <c r="I120" s="65"/>
      <c r="J120" s="64">
        <v>46825.71</v>
      </c>
      <c r="K120" s="1"/>
      <c r="L120" s="1"/>
      <c r="M120" s="5">
        <f t="shared" si="2"/>
        <v>46825.71</v>
      </c>
      <c r="N120" s="6">
        <f t="shared" si="3"/>
        <v>0</v>
      </c>
    </row>
    <row r="121" spans="1:14" s="7" customFormat="1">
      <c r="A121" s="36" t="s">
        <v>482</v>
      </c>
      <c r="B121" s="34" t="s">
        <v>163</v>
      </c>
      <c r="C121" s="34" t="s">
        <v>2</v>
      </c>
      <c r="D121" s="72">
        <v>1044.07</v>
      </c>
      <c r="E121" s="72">
        <v>51.8</v>
      </c>
      <c r="F121" s="73">
        <v>54082.83</v>
      </c>
      <c r="G121" s="65"/>
      <c r="H121" s="65"/>
      <c r="I121" s="64">
        <v>45069.03</v>
      </c>
      <c r="J121" s="64">
        <v>9013.81</v>
      </c>
      <c r="K121" s="1"/>
      <c r="L121" s="1"/>
      <c r="M121" s="5">
        <f t="shared" si="2"/>
        <v>54082.84</v>
      </c>
      <c r="N121" s="6">
        <f t="shared" si="3"/>
        <v>9.9999999947613105E-3</v>
      </c>
    </row>
    <row r="122" spans="1:14" s="7" customFormat="1">
      <c r="A122" s="36" t="s">
        <v>483</v>
      </c>
      <c r="B122" s="34" t="s">
        <v>136</v>
      </c>
      <c r="C122" s="34" t="s">
        <v>5</v>
      </c>
      <c r="D122" s="72">
        <v>8688.7900000000009</v>
      </c>
      <c r="E122" s="72">
        <v>5.91</v>
      </c>
      <c r="F122" s="73">
        <v>51350.75</v>
      </c>
      <c r="G122" s="65"/>
      <c r="H122" s="65"/>
      <c r="I122" s="65"/>
      <c r="J122" s="64">
        <v>51350.75</v>
      </c>
      <c r="K122" s="1"/>
      <c r="L122" s="1"/>
      <c r="M122" s="5">
        <f t="shared" si="2"/>
        <v>51350.75</v>
      </c>
      <c r="N122" s="6">
        <f t="shared" si="3"/>
        <v>0</v>
      </c>
    </row>
    <row r="123" spans="1:14">
      <c r="A123" s="36" t="s">
        <v>484</v>
      </c>
      <c r="B123" s="34" t="s">
        <v>164</v>
      </c>
      <c r="C123" s="34" t="s">
        <v>3</v>
      </c>
      <c r="D123" s="72">
        <v>4998.6499999999996</v>
      </c>
      <c r="E123" s="72">
        <v>2.93</v>
      </c>
      <c r="F123" s="73">
        <v>14646.04</v>
      </c>
      <c r="G123" s="65"/>
      <c r="H123" s="65"/>
      <c r="I123" s="65"/>
      <c r="J123" s="64">
        <v>14646.04</v>
      </c>
      <c r="K123" s="1"/>
      <c r="L123" s="1"/>
      <c r="M123" s="5">
        <f t="shared" si="2"/>
        <v>14646.04</v>
      </c>
      <c r="N123" s="6">
        <f t="shared" si="3"/>
        <v>0</v>
      </c>
    </row>
    <row r="124" spans="1:14" s="7" customFormat="1">
      <c r="A124" s="36" t="s">
        <v>485</v>
      </c>
      <c r="B124" s="34" t="s">
        <v>165</v>
      </c>
      <c r="C124" s="34" t="s">
        <v>2</v>
      </c>
      <c r="D124" s="72">
        <v>1044.07</v>
      </c>
      <c r="E124" s="72">
        <v>2.42</v>
      </c>
      <c r="F124" s="73">
        <v>2526.65</v>
      </c>
      <c r="G124" s="65"/>
      <c r="H124" s="65"/>
      <c r="I124" s="65"/>
      <c r="J124" s="64">
        <v>2526.65</v>
      </c>
      <c r="K124" s="1"/>
      <c r="L124" s="1"/>
      <c r="M124" s="5">
        <f t="shared" si="2"/>
        <v>2526.65</v>
      </c>
      <c r="N124" s="6">
        <f t="shared" si="3"/>
        <v>0</v>
      </c>
    </row>
    <row r="125" spans="1:14" s="7" customFormat="1" ht="12.75">
      <c r="A125" s="54" t="s">
        <v>486</v>
      </c>
      <c r="B125" s="55" t="s">
        <v>487</v>
      </c>
      <c r="C125" s="55"/>
      <c r="D125" s="78"/>
      <c r="E125" s="78"/>
      <c r="F125" s="79">
        <v>8557.08</v>
      </c>
      <c r="G125" s="66"/>
      <c r="H125" s="66"/>
      <c r="I125" s="66"/>
      <c r="J125" s="63"/>
      <c r="K125" s="48"/>
      <c r="L125" s="48"/>
      <c r="M125" s="5">
        <f t="shared" si="2"/>
        <v>0</v>
      </c>
      <c r="N125" s="6">
        <f t="shared" si="3"/>
        <v>-8557.08</v>
      </c>
    </row>
    <row r="126" spans="1:14">
      <c r="A126" s="36" t="s">
        <v>488</v>
      </c>
      <c r="B126" s="34" t="s">
        <v>489</v>
      </c>
      <c r="C126" s="34" t="s">
        <v>4</v>
      </c>
      <c r="D126" s="72">
        <v>6.32</v>
      </c>
      <c r="E126" s="72">
        <v>577.38</v>
      </c>
      <c r="F126" s="73">
        <v>3649.04</v>
      </c>
      <c r="G126" s="65"/>
      <c r="H126" s="65"/>
      <c r="I126" s="65"/>
      <c r="J126" s="64">
        <v>3649.04</v>
      </c>
      <c r="K126" s="1"/>
      <c r="L126" s="1"/>
      <c r="M126" s="5">
        <f t="shared" si="2"/>
        <v>3649.04</v>
      </c>
      <c r="N126" s="6">
        <f t="shared" si="3"/>
        <v>0</v>
      </c>
    </row>
    <row r="127" spans="1:14" s="7" customFormat="1">
      <c r="A127" s="36" t="s">
        <v>490</v>
      </c>
      <c r="B127" s="34" t="s">
        <v>491</v>
      </c>
      <c r="C127" s="34" t="s">
        <v>2</v>
      </c>
      <c r="D127" s="72">
        <v>35.590000000000003</v>
      </c>
      <c r="E127" s="72">
        <v>60.89</v>
      </c>
      <c r="F127" s="73">
        <v>2167.08</v>
      </c>
      <c r="G127" s="65"/>
      <c r="H127" s="65"/>
      <c r="I127" s="65"/>
      <c r="J127" s="64">
        <v>2167.08</v>
      </c>
      <c r="K127" s="1"/>
      <c r="L127" s="1"/>
      <c r="M127" s="5">
        <f t="shared" si="2"/>
        <v>2167.08</v>
      </c>
      <c r="N127" s="6">
        <f t="shared" si="3"/>
        <v>0</v>
      </c>
    </row>
    <row r="128" spans="1:14" s="7" customFormat="1">
      <c r="A128" s="36" t="s">
        <v>492</v>
      </c>
      <c r="B128" s="34" t="s">
        <v>136</v>
      </c>
      <c r="C128" s="34" t="s">
        <v>5</v>
      </c>
      <c r="D128" s="72">
        <v>449.21</v>
      </c>
      <c r="E128" s="72">
        <v>5.91</v>
      </c>
      <c r="F128" s="73">
        <v>2654.83</v>
      </c>
      <c r="G128" s="65"/>
      <c r="H128" s="65"/>
      <c r="I128" s="65"/>
      <c r="J128" s="64">
        <v>2654.83</v>
      </c>
      <c r="K128" s="1"/>
      <c r="L128" s="1"/>
      <c r="M128" s="5">
        <f t="shared" si="2"/>
        <v>2654.83</v>
      </c>
      <c r="N128" s="6">
        <f t="shared" si="3"/>
        <v>0</v>
      </c>
    </row>
    <row r="129" spans="1:14" s="7" customFormat="1">
      <c r="A129" s="36" t="s">
        <v>493</v>
      </c>
      <c r="B129" s="34" t="s">
        <v>494</v>
      </c>
      <c r="C129" s="34" t="s">
        <v>2</v>
      </c>
      <c r="D129" s="72">
        <v>35.590000000000003</v>
      </c>
      <c r="E129" s="72">
        <v>2.42</v>
      </c>
      <c r="F129" s="73">
        <v>86.13</v>
      </c>
      <c r="G129" s="64"/>
      <c r="H129" s="64"/>
      <c r="I129" s="64"/>
      <c r="J129" s="64">
        <v>86.13</v>
      </c>
      <c r="K129" s="1"/>
      <c r="L129" s="1"/>
      <c r="M129" s="5">
        <f t="shared" si="2"/>
        <v>86.13</v>
      </c>
      <c r="N129" s="6">
        <f t="shared" si="3"/>
        <v>0</v>
      </c>
    </row>
    <row r="130" spans="1:14" s="7" customFormat="1" ht="12.75">
      <c r="A130" s="49" t="s">
        <v>495</v>
      </c>
      <c r="B130" s="50" t="s">
        <v>171</v>
      </c>
      <c r="C130" s="50"/>
      <c r="D130" s="76"/>
      <c r="E130" s="76"/>
      <c r="F130" s="77">
        <v>44143.23</v>
      </c>
      <c r="G130" s="63"/>
      <c r="H130" s="63"/>
      <c r="I130" s="63"/>
      <c r="J130" s="63"/>
      <c r="K130" s="48"/>
      <c r="L130" s="48"/>
      <c r="M130" s="5">
        <f t="shared" si="2"/>
        <v>0</v>
      </c>
      <c r="N130" s="6">
        <f t="shared" si="3"/>
        <v>-44143.23</v>
      </c>
    </row>
    <row r="131" spans="1:14" s="7" customFormat="1">
      <c r="A131" s="36" t="s">
        <v>496</v>
      </c>
      <c r="B131" s="34" t="s">
        <v>173</v>
      </c>
      <c r="C131" s="34" t="s">
        <v>103</v>
      </c>
      <c r="D131" s="72">
        <v>1</v>
      </c>
      <c r="E131" s="72">
        <v>44143.23</v>
      </c>
      <c r="F131" s="73">
        <v>44143.23</v>
      </c>
      <c r="G131" s="64">
        <v>44143.23</v>
      </c>
      <c r="H131" s="64"/>
      <c r="I131" s="64"/>
      <c r="J131" s="64"/>
      <c r="K131" s="1"/>
      <c r="L131" s="1"/>
      <c r="M131" s="5">
        <f t="shared" si="2"/>
        <v>44143.23</v>
      </c>
      <c r="N131" s="6">
        <f t="shared" si="3"/>
        <v>0</v>
      </c>
    </row>
    <row r="132" spans="1:14" s="7" customFormat="1" ht="12.75">
      <c r="A132" s="44" t="s">
        <v>6</v>
      </c>
      <c r="B132" s="45" t="s">
        <v>174</v>
      </c>
      <c r="C132" s="45"/>
      <c r="D132" s="46"/>
      <c r="E132" s="46"/>
      <c r="F132" s="47">
        <v>1033459.16</v>
      </c>
      <c r="G132" s="63"/>
      <c r="H132" s="63"/>
      <c r="I132" s="63"/>
      <c r="J132" s="63"/>
      <c r="K132" s="48"/>
      <c r="L132" s="48"/>
      <c r="M132" s="5">
        <f t="shared" si="2"/>
        <v>0</v>
      </c>
      <c r="N132" s="6">
        <f t="shared" si="3"/>
        <v>-1033459.16</v>
      </c>
    </row>
    <row r="133" spans="1:14" s="7" customFormat="1" ht="12.75">
      <c r="A133" s="49" t="s">
        <v>7</v>
      </c>
      <c r="B133" s="50" t="s">
        <v>175</v>
      </c>
      <c r="C133" s="50"/>
      <c r="D133" s="51"/>
      <c r="E133" s="51"/>
      <c r="F133" s="52">
        <v>79306.600000000006</v>
      </c>
      <c r="G133" s="63"/>
      <c r="H133" s="63"/>
      <c r="I133" s="63"/>
      <c r="J133" s="63"/>
      <c r="K133" s="48"/>
      <c r="L133" s="48"/>
      <c r="M133" s="5">
        <f t="shared" si="2"/>
        <v>0</v>
      </c>
      <c r="N133" s="6">
        <f t="shared" si="3"/>
        <v>-79306.600000000006</v>
      </c>
    </row>
    <row r="134" spans="1:14" s="7" customFormat="1">
      <c r="A134" s="36" t="s">
        <v>176</v>
      </c>
      <c r="B134" s="34" t="s">
        <v>497</v>
      </c>
      <c r="C134" s="34" t="s">
        <v>2</v>
      </c>
      <c r="D134" s="35">
        <v>415.74</v>
      </c>
      <c r="E134" s="35">
        <v>105.6</v>
      </c>
      <c r="F134" s="39">
        <v>43902.14</v>
      </c>
      <c r="G134" s="64"/>
      <c r="H134" s="64">
        <v>3512.17</v>
      </c>
      <c r="I134" s="64">
        <v>27219.33</v>
      </c>
      <c r="J134" s="64">
        <v>13170.64</v>
      </c>
      <c r="K134" s="1"/>
      <c r="L134" s="1"/>
      <c r="M134" s="5">
        <f t="shared" si="2"/>
        <v>43902.14</v>
      </c>
      <c r="N134" s="6">
        <f t="shared" si="3"/>
        <v>0</v>
      </c>
    </row>
    <row r="135" spans="1:14" s="7" customFormat="1">
      <c r="A135" s="36" t="s">
        <v>178</v>
      </c>
      <c r="B135" s="34" t="s">
        <v>177</v>
      </c>
      <c r="C135" s="34" t="s">
        <v>2</v>
      </c>
      <c r="D135" s="35">
        <v>509.49</v>
      </c>
      <c r="E135" s="35">
        <v>69.489999999999995</v>
      </c>
      <c r="F135" s="39">
        <v>35404.46</v>
      </c>
      <c r="G135" s="64"/>
      <c r="H135" s="64">
        <v>2484.52</v>
      </c>
      <c r="I135" s="64">
        <v>19255.060000000001</v>
      </c>
      <c r="J135" s="64">
        <v>13664.88</v>
      </c>
      <c r="K135" s="1"/>
      <c r="L135" s="1"/>
      <c r="M135" s="5">
        <f t="shared" si="2"/>
        <v>35404.46</v>
      </c>
      <c r="N135" s="6">
        <f t="shared" si="3"/>
        <v>0</v>
      </c>
    </row>
    <row r="136" spans="1:14" s="7" customFormat="1" ht="12.75">
      <c r="A136" s="49" t="s">
        <v>8</v>
      </c>
      <c r="B136" s="50" t="s">
        <v>179</v>
      </c>
      <c r="C136" s="50"/>
      <c r="D136" s="51"/>
      <c r="E136" s="51"/>
      <c r="F136" s="52">
        <v>163681.06</v>
      </c>
      <c r="G136" s="63"/>
      <c r="H136" s="63"/>
      <c r="I136" s="63"/>
      <c r="J136" s="63"/>
      <c r="K136" s="48"/>
      <c r="L136" s="48"/>
      <c r="M136" s="5">
        <f t="shared" si="2"/>
        <v>0</v>
      </c>
      <c r="N136" s="6">
        <f t="shared" si="3"/>
        <v>-163681.06</v>
      </c>
    </row>
    <row r="137" spans="1:14" s="7" customFormat="1">
      <c r="A137" s="36" t="s">
        <v>180</v>
      </c>
      <c r="B137" s="34" t="s">
        <v>498</v>
      </c>
      <c r="C137" s="34" t="s">
        <v>2</v>
      </c>
      <c r="D137" s="35">
        <v>1504.38</v>
      </c>
      <c r="E137" s="35">
        <v>34.49</v>
      </c>
      <c r="F137" s="39">
        <v>51886.07</v>
      </c>
      <c r="G137" s="64"/>
      <c r="H137" s="64"/>
      <c r="I137" s="64"/>
      <c r="J137" s="64">
        <v>20754.43</v>
      </c>
      <c r="K137" s="1">
        <v>25943.040000000001</v>
      </c>
      <c r="L137" s="1">
        <v>5188.6099999999997</v>
      </c>
      <c r="M137" s="5">
        <f t="shared" si="2"/>
        <v>51886.080000000002</v>
      </c>
      <c r="N137" s="6">
        <f t="shared" si="3"/>
        <v>1.0000000002037268E-2</v>
      </c>
    </row>
    <row r="138" spans="1:14" s="7" customFormat="1">
      <c r="A138" s="36" t="s">
        <v>181</v>
      </c>
      <c r="B138" s="34" t="s">
        <v>499</v>
      </c>
      <c r="C138" s="34" t="s">
        <v>2</v>
      </c>
      <c r="D138" s="35">
        <v>409.68</v>
      </c>
      <c r="E138" s="35">
        <v>49.34</v>
      </c>
      <c r="F138" s="39">
        <v>20213.61</v>
      </c>
      <c r="G138" s="64"/>
      <c r="H138" s="64">
        <v>1972.06</v>
      </c>
      <c r="I138" s="64">
        <v>15283.46</v>
      </c>
      <c r="J138" s="64">
        <v>2958.09</v>
      </c>
      <c r="K138" s="1"/>
      <c r="L138" s="1"/>
      <c r="M138" s="5">
        <f t="shared" si="2"/>
        <v>20213.61</v>
      </c>
      <c r="N138" s="6">
        <f t="shared" si="3"/>
        <v>0</v>
      </c>
    </row>
    <row r="139" spans="1:14" s="7" customFormat="1">
      <c r="A139" s="36" t="s">
        <v>182</v>
      </c>
      <c r="B139" s="34" t="s">
        <v>500</v>
      </c>
      <c r="C139" s="34" t="s">
        <v>2</v>
      </c>
      <c r="D139" s="35">
        <v>1278.07</v>
      </c>
      <c r="E139" s="35">
        <v>60.19</v>
      </c>
      <c r="F139" s="39">
        <v>76927.03</v>
      </c>
      <c r="G139" s="64"/>
      <c r="H139" s="64"/>
      <c r="I139" s="64"/>
      <c r="J139" s="64">
        <v>48079.39</v>
      </c>
      <c r="K139" s="1">
        <v>28847.64</v>
      </c>
      <c r="L139" s="1"/>
      <c r="M139" s="5">
        <f t="shared" si="2"/>
        <v>76927.03</v>
      </c>
      <c r="N139" s="6">
        <f t="shared" si="3"/>
        <v>0</v>
      </c>
    </row>
    <row r="140" spans="1:14" s="7" customFormat="1">
      <c r="A140" s="36" t="s">
        <v>183</v>
      </c>
      <c r="B140" s="34" t="s">
        <v>185</v>
      </c>
      <c r="C140" s="34" t="s">
        <v>81</v>
      </c>
      <c r="D140" s="35">
        <v>548.52</v>
      </c>
      <c r="E140" s="35">
        <v>16.399999999999999</v>
      </c>
      <c r="F140" s="39">
        <v>8995.73</v>
      </c>
      <c r="G140" s="64"/>
      <c r="H140" s="64"/>
      <c r="I140" s="64"/>
      <c r="J140" s="64">
        <v>8995.73</v>
      </c>
      <c r="K140" s="1"/>
      <c r="L140" s="1"/>
      <c r="M140" s="5">
        <f t="shared" ref="M140:M203" si="4">SUM(G140:L140)</f>
        <v>8995.73</v>
      </c>
      <c r="N140" s="6">
        <f t="shared" ref="N140:N203" si="5">+M140-F140</f>
        <v>0</v>
      </c>
    </row>
    <row r="141" spans="1:14" s="7" customFormat="1">
      <c r="A141" s="36" t="s">
        <v>184</v>
      </c>
      <c r="B141" s="34" t="s">
        <v>501</v>
      </c>
      <c r="C141" s="34" t="s">
        <v>81</v>
      </c>
      <c r="D141" s="35">
        <v>1105.2</v>
      </c>
      <c r="E141" s="35">
        <v>5.12</v>
      </c>
      <c r="F141" s="39">
        <v>5658.62</v>
      </c>
      <c r="G141" s="64"/>
      <c r="H141" s="64"/>
      <c r="I141" s="64"/>
      <c r="J141" s="64">
        <v>5658.62</v>
      </c>
      <c r="K141" s="1"/>
      <c r="L141" s="1"/>
      <c r="M141" s="5">
        <f t="shared" si="4"/>
        <v>5658.62</v>
      </c>
      <c r="N141" s="6">
        <f t="shared" si="5"/>
        <v>0</v>
      </c>
    </row>
    <row r="142" spans="1:14" s="7" customFormat="1" ht="12.75">
      <c r="A142" s="49" t="s">
        <v>9</v>
      </c>
      <c r="B142" s="50" t="s">
        <v>186</v>
      </c>
      <c r="C142" s="50"/>
      <c r="D142" s="51"/>
      <c r="E142" s="51"/>
      <c r="F142" s="52">
        <v>59675.44</v>
      </c>
      <c r="G142" s="63"/>
      <c r="H142" s="63"/>
      <c r="I142" s="63"/>
      <c r="J142" s="63"/>
      <c r="K142" s="48"/>
      <c r="L142" s="48"/>
      <c r="M142" s="5">
        <f t="shared" si="4"/>
        <v>0</v>
      </c>
      <c r="N142" s="6">
        <f t="shared" si="5"/>
        <v>-59675.44</v>
      </c>
    </row>
    <row r="143" spans="1:14" s="7" customFormat="1">
      <c r="A143" s="36" t="s">
        <v>187</v>
      </c>
      <c r="B143" s="34" t="s">
        <v>188</v>
      </c>
      <c r="C143" s="34" t="s">
        <v>2</v>
      </c>
      <c r="D143" s="35">
        <v>1167.3599999999999</v>
      </c>
      <c r="E143" s="35">
        <v>51.12</v>
      </c>
      <c r="F143" s="39">
        <v>59675.44</v>
      </c>
      <c r="G143" s="64"/>
      <c r="H143" s="64">
        <v>4774.04</v>
      </c>
      <c r="I143" s="64">
        <v>36998.769999999997</v>
      </c>
      <c r="J143" s="64">
        <v>17902.63</v>
      </c>
      <c r="K143" s="1"/>
      <c r="L143" s="1"/>
      <c r="M143" s="5">
        <f t="shared" si="4"/>
        <v>59675.44</v>
      </c>
      <c r="N143" s="6">
        <f t="shared" si="5"/>
        <v>0</v>
      </c>
    </row>
    <row r="144" spans="1:14" s="7" customFormat="1" ht="12.75">
      <c r="A144" s="49" t="s">
        <v>189</v>
      </c>
      <c r="B144" s="50" t="s">
        <v>190</v>
      </c>
      <c r="C144" s="50"/>
      <c r="D144" s="51"/>
      <c r="E144" s="51"/>
      <c r="F144" s="52">
        <v>134024.70000000001</v>
      </c>
      <c r="G144" s="63"/>
      <c r="H144" s="63"/>
      <c r="I144" s="63"/>
      <c r="J144" s="63"/>
      <c r="K144" s="48"/>
      <c r="L144" s="48"/>
      <c r="M144" s="5">
        <f t="shared" si="4"/>
        <v>0</v>
      </c>
      <c r="N144" s="6">
        <f t="shared" si="5"/>
        <v>-134024.70000000001</v>
      </c>
    </row>
    <row r="145" spans="1:14" s="7" customFormat="1">
      <c r="A145" s="36" t="s">
        <v>191</v>
      </c>
      <c r="B145" s="34" t="s">
        <v>502</v>
      </c>
      <c r="C145" s="34" t="s">
        <v>2</v>
      </c>
      <c r="D145" s="35">
        <v>1309.95</v>
      </c>
      <c r="E145" s="35">
        <v>13.5</v>
      </c>
      <c r="F145" s="39">
        <v>17684.330000000002</v>
      </c>
      <c r="G145" s="64"/>
      <c r="H145" s="64"/>
      <c r="I145" s="64">
        <v>17684.330000000002</v>
      </c>
      <c r="J145" s="64"/>
      <c r="K145" s="1"/>
      <c r="L145" s="1"/>
      <c r="M145" s="5">
        <f t="shared" si="4"/>
        <v>17684.330000000002</v>
      </c>
      <c r="N145" s="6">
        <f t="shared" si="5"/>
        <v>0</v>
      </c>
    </row>
    <row r="146" spans="1:14" s="7" customFormat="1">
      <c r="A146" s="36" t="s">
        <v>192</v>
      </c>
      <c r="B146" s="34" t="s">
        <v>503</v>
      </c>
      <c r="C146" s="34" t="s">
        <v>2</v>
      </c>
      <c r="D146" s="35">
        <v>1204.01</v>
      </c>
      <c r="E146" s="35">
        <v>89.12</v>
      </c>
      <c r="F146" s="39">
        <v>107301.37</v>
      </c>
      <c r="G146" s="64"/>
      <c r="H146" s="64"/>
      <c r="I146" s="64">
        <v>32190.41</v>
      </c>
      <c r="J146" s="64">
        <v>55439.040000000001</v>
      </c>
      <c r="K146" s="1">
        <v>19671.919999999998</v>
      </c>
      <c r="L146" s="1"/>
      <c r="M146" s="5">
        <f t="shared" si="4"/>
        <v>107301.37</v>
      </c>
      <c r="N146" s="6">
        <f t="shared" si="5"/>
        <v>0</v>
      </c>
    </row>
    <row r="147" spans="1:14" s="7" customFormat="1">
      <c r="A147" s="36" t="s">
        <v>504</v>
      </c>
      <c r="B147" s="34" t="s">
        <v>505</v>
      </c>
      <c r="C147" s="34" t="s">
        <v>2</v>
      </c>
      <c r="D147" s="35">
        <v>83</v>
      </c>
      <c r="E147" s="35">
        <v>54.58</v>
      </c>
      <c r="F147" s="39">
        <v>4530.1400000000003</v>
      </c>
      <c r="G147" s="64"/>
      <c r="H147" s="64"/>
      <c r="I147" s="64"/>
      <c r="J147" s="64"/>
      <c r="K147" s="1">
        <v>4530.1400000000003</v>
      </c>
      <c r="L147" s="1"/>
      <c r="M147" s="5">
        <f t="shared" si="4"/>
        <v>4530.1400000000003</v>
      </c>
      <c r="N147" s="6">
        <f t="shared" si="5"/>
        <v>0</v>
      </c>
    </row>
    <row r="148" spans="1:14" s="7" customFormat="1">
      <c r="A148" s="36" t="s">
        <v>506</v>
      </c>
      <c r="B148" s="34" t="s">
        <v>507</v>
      </c>
      <c r="C148" s="34" t="s">
        <v>2</v>
      </c>
      <c r="D148" s="35">
        <v>251.05</v>
      </c>
      <c r="E148" s="35">
        <v>17.96</v>
      </c>
      <c r="F148" s="39">
        <v>4508.8599999999997</v>
      </c>
      <c r="G148" s="64"/>
      <c r="H148" s="64"/>
      <c r="I148" s="64"/>
      <c r="J148" s="64"/>
      <c r="K148" s="1">
        <v>4508.8599999999997</v>
      </c>
      <c r="L148" s="1"/>
      <c r="M148" s="5">
        <f t="shared" si="4"/>
        <v>4508.8599999999997</v>
      </c>
      <c r="N148" s="6">
        <f t="shared" si="5"/>
        <v>0</v>
      </c>
    </row>
    <row r="149" spans="1:14" s="7" customFormat="1" ht="12.75">
      <c r="A149" s="49" t="s">
        <v>193</v>
      </c>
      <c r="B149" s="50" t="s">
        <v>198</v>
      </c>
      <c r="C149" s="50"/>
      <c r="D149" s="51"/>
      <c r="E149" s="51"/>
      <c r="F149" s="52">
        <v>17818.57</v>
      </c>
      <c r="G149" s="63"/>
      <c r="H149" s="63"/>
      <c r="I149" s="63"/>
      <c r="J149" s="63"/>
      <c r="K149" s="48"/>
      <c r="L149" s="48"/>
      <c r="M149" s="5">
        <f t="shared" si="4"/>
        <v>0</v>
      </c>
      <c r="N149" s="6">
        <f t="shared" si="5"/>
        <v>-17818.57</v>
      </c>
    </row>
    <row r="150" spans="1:14" s="7" customFormat="1">
      <c r="A150" s="36" t="s">
        <v>195</v>
      </c>
      <c r="B150" s="34" t="s">
        <v>508</v>
      </c>
      <c r="C150" s="34" t="s">
        <v>81</v>
      </c>
      <c r="D150" s="35">
        <v>596.04999999999995</v>
      </c>
      <c r="E150" s="35">
        <v>18.87</v>
      </c>
      <c r="F150" s="39">
        <v>11247.46</v>
      </c>
      <c r="G150" s="64"/>
      <c r="H150" s="64"/>
      <c r="I150" s="64">
        <v>432.59</v>
      </c>
      <c r="J150" s="64">
        <v>10814.87</v>
      </c>
      <c r="K150" s="1"/>
      <c r="L150" s="1"/>
      <c r="M150" s="5">
        <f t="shared" si="4"/>
        <v>11247.460000000001</v>
      </c>
      <c r="N150" s="6">
        <f t="shared" si="5"/>
        <v>0</v>
      </c>
    </row>
    <row r="151" spans="1:14" s="7" customFormat="1">
      <c r="A151" s="36" t="s">
        <v>196</v>
      </c>
      <c r="B151" s="34" t="s">
        <v>509</v>
      </c>
      <c r="C151" s="34" t="s">
        <v>81</v>
      </c>
      <c r="D151" s="35">
        <v>377</v>
      </c>
      <c r="E151" s="35">
        <v>17.43</v>
      </c>
      <c r="F151" s="39">
        <v>6571.11</v>
      </c>
      <c r="G151" s="64"/>
      <c r="H151" s="64"/>
      <c r="I151" s="64"/>
      <c r="J151" s="64">
        <v>2075.09</v>
      </c>
      <c r="K151" s="1">
        <v>4496.0200000000004</v>
      </c>
      <c r="L151" s="1"/>
      <c r="M151" s="5">
        <f t="shared" si="4"/>
        <v>6571.1100000000006</v>
      </c>
      <c r="N151" s="6">
        <f t="shared" si="5"/>
        <v>0</v>
      </c>
    </row>
    <row r="152" spans="1:14" s="7" customFormat="1" ht="12.75">
      <c r="A152" s="49" t="s">
        <v>197</v>
      </c>
      <c r="B152" s="50" t="s">
        <v>194</v>
      </c>
      <c r="C152" s="50"/>
      <c r="D152" s="51"/>
      <c r="E152" s="51"/>
      <c r="F152" s="52">
        <v>14212.88</v>
      </c>
      <c r="G152" s="63"/>
      <c r="H152" s="63"/>
      <c r="I152" s="63"/>
      <c r="J152" s="63"/>
      <c r="K152" s="48"/>
      <c r="L152" s="48"/>
      <c r="M152" s="5">
        <f t="shared" si="4"/>
        <v>0</v>
      </c>
      <c r="N152" s="6">
        <f t="shared" si="5"/>
        <v>-14212.88</v>
      </c>
    </row>
    <row r="153" spans="1:14" s="7" customFormat="1">
      <c r="A153" s="36" t="s">
        <v>199</v>
      </c>
      <c r="B153" s="34" t="s">
        <v>510</v>
      </c>
      <c r="C153" s="34" t="s">
        <v>2</v>
      </c>
      <c r="D153" s="35">
        <v>249.48</v>
      </c>
      <c r="E153" s="35">
        <v>56.97</v>
      </c>
      <c r="F153" s="39">
        <v>14212.88</v>
      </c>
      <c r="G153" s="64"/>
      <c r="H153" s="64"/>
      <c r="I153" s="64"/>
      <c r="J153" s="64"/>
      <c r="K153" s="1">
        <v>10505.17</v>
      </c>
      <c r="L153" s="1">
        <v>3707.71</v>
      </c>
      <c r="M153" s="5">
        <f t="shared" si="4"/>
        <v>14212.880000000001</v>
      </c>
      <c r="N153" s="6">
        <f t="shared" si="5"/>
        <v>0</v>
      </c>
    </row>
    <row r="154" spans="1:14" s="7" customFormat="1" ht="12.75">
      <c r="A154" s="49" t="s">
        <v>200</v>
      </c>
      <c r="B154" s="50" t="s">
        <v>201</v>
      </c>
      <c r="C154" s="50"/>
      <c r="D154" s="51"/>
      <c r="E154" s="51"/>
      <c r="F154" s="52">
        <v>111767.39</v>
      </c>
      <c r="G154" s="63"/>
      <c r="H154" s="63"/>
      <c r="I154" s="63"/>
      <c r="J154" s="63"/>
      <c r="K154" s="48"/>
      <c r="L154" s="48"/>
      <c r="M154" s="5">
        <f t="shared" si="4"/>
        <v>0</v>
      </c>
      <c r="N154" s="6">
        <f t="shared" si="5"/>
        <v>-111767.39</v>
      </c>
    </row>
    <row r="155" spans="1:14" s="7" customFormat="1">
      <c r="A155" s="36" t="s">
        <v>202</v>
      </c>
      <c r="B155" s="34" t="s">
        <v>511</v>
      </c>
      <c r="C155" s="34" t="s">
        <v>2</v>
      </c>
      <c r="D155" s="35">
        <v>883.78</v>
      </c>
      <c r="E155" s="35">
        <v>8.41</v>
      </c>
      <c r="F155" s="39">
        <v>7432.59</v>
      </c>
      <c r="G155" s="64"/>
      <c r="H155" s="64"/>
      <c r="I155" s="64"/>
      <c r="J155" s="64">
        <v>4955.0600000000004</v>
      </c>
      <c r="K155" s="1">
        <v>2477.5300000000002</v>
      </c>
      <c r="L155" s="1"/>
      <c r="M155" s="5">
        <f t="shared" si="4"/>
        <v>7432.59</v>
      </c>
      <c r="N155" s="6">
        <f t="shared" si="5"/>
        <v>0</v>
      </c>
    </row>
    <row r="156" spans="1:14" s="7" customFormat="1">
      <c r="A156" s="36" t="s">
        <v>204</v>
      </c>
      <c r="B156" s="34" t="s">
        <v>203</v>
      </c>
      <c r="C156" s="34" t="s">
        <v>2</v>
      </c>
      <c r="D156" s="35">
        <v>1561.46</v>
      </c>
      <c r="E156" s="35">
        <v>36.86</v>
      </c>
      <c r="F156" s="39">
        <v>57555.42</v>
      </c>
      <c r="G156" s="64"/>
      <c r="H156" s="64"/>
      <c r="I156" s="64"/>
      <c r="J156" s="64"/>
      <c r="K156" s="1">
        <v>57555.42</v>
      </c>
      <c r="L156" s="1"/>
      <c r="M156" s="5">
        <f t="shared" si="4"/>
        <v>57555.42</v>
      </c>
      <c r="N156" s="6">
        <f t="shared" si="5"/>
        <v>0</v>
      </c>
    </row>
    <row r="157" spans="1:14" s="7" customFormat="1">
      <c r="A157" s="36" t="s">
        <v>205</v>
      </c>
      <c r="B157" s="34" t="s">
        <v>512</v>
      </c>
      <c r="C157" s="34" t="s">
        <v>81</v>
      </c>
      <c r="D157" s="35">
        <v>123.6</v>
      </c>
      <c r="E157" s="35">
        <v>25.55</v>
      </c>
      <c r="F157" s="39">
        <v>3157.98</v>
      </c>
      <c r="G157" s="64"/>
      <c r="H157" s="64"/>
      <c r="I157" s="64"/>
      <c r="J157" s="64"/>
      <c r="K157" s="1">
        <v>3157.98</v>
      </c>
      <c r="L157" s="1"/>
      <c r="M157" s="5">
        <f t="shared" si="4"/>
        <v>3157.98</v>
      </c>
      <c r="N157" s="6">
        <f t="shared" si="5"/>
        <v>0</v>
      </c>
    </row>
    <row r="158" spans="1:14" s="7" customFormat="1">
      <c r="A158" s="36" t="s">
        <v>513</v>
      </c>
      <c r="B158" s="34" t="s">
        <v>206</v>
      </c>
      <c r="C158" s="34" t="s">
        <v>81</v>
      </c>
      <c r="D158" s="35">
        <v>1035.4000000000001</v>
      </c>
      <c r="E158" s="35">
        <v>42.13</v>
      </c>
      <c r="F158" s="39">
        <v>43621.4</v>
      </c>
      <c r="G158" s="64"/>
      <c r="H158" s="64"/>
      <c r="I158" s="64"/>
      <c r="J158" s="64"/>
      <c r="K158" s="1">
        <v>41943.65</v>
      </c>
      <c r="L158" s="1">
        <v>1677.75</v>
      </c>
      <c r="M158" s="5">
        <f t="shared" si="4"/>
        <v>43621.4</v>
      </c>
      <c r="N158" s="6">
        <f t="shared" si="5"/>
        <v>0</v>
      </c>
    </row>
    <row r="159" spans="1:14" s="7" customFormat="1" ht="12.75">
      <c r="A159" s="49" t="s">
        <v>207</v>
      </c>
      <c r="B159" s="50" t="s">
        <v>218</v>
      </c>
      <c r="C159" s="50"/>
      <c r="D159" s="51"/>
      <c r="E159" s="51"/>
      <c r="F159" s="52">
        <v>48865.42</v>
      </c>
      <c r="G159" s="63"/>
      <c r="H159" s="63"/>
      <c r="I159" s="63"/>
      <c r="J159" s="63"/>
      <c r="K159" s="48"/>
      <c r="L159" s="48"/>
      <c r="M159" s="5">
        <f t="shared" si="4"/>
        <v>0</v>
      </c>
      <c r="N159" s="6">
        <f t="shared" si="5"/>
        <v>-48865.42</v>
      </c>
    </row>
    <row r="160" spans="1:14" s="7" customFormat="1">
      <c r="A160" s="36" t="s">
        <v>209</v>
      </c>
      <c r="B160" s="34" t="s">
        <v>514</v>
      </c>
      <c r="C160" s="34" t="s">
        <v>2</v>
      </c>
      <c r="D160" s="35">
        <v>61.81</v>
      </c>
      <c r="E160" s="35">
        <v>391.13</v>
      </c>
      <c r="F160" s="39">
        <v>24175.75</v>
      </c>
      <c r="G160" s="64"/>
      <c r="H160" s="64"/>
      <c r="I160" s="64"/>
      <c r="J160" s="64"/>
      <c r="K160" s="1"/>
      <c r="L160" s="1">
        <v>24175.75</v>
      </c>
      <c r="M160" s="5">
        <f t="shared" si="4"/>
        <v>24175.75</v>
      </c>
      <c r="N160" s="6">
        <f t="shared" si="5"/>
        <v>0</v>
      </c>
    </row>
    <row r="161" spans="1:14" s="7" customFormat="1">
      <c r="A161" s="36" t="s">
        <v>210</v>
      </c>
      <c r="B161" s="34" t="s">
        <v>515</v>
      </c>
      <c r="C161" s="34" t="s">
        <v>2</v>
      </c>
      <c r="D161" s="35">
        <v>38.04</v>
      </c>
      <c r="E161" s="35">
        <v>326.92</v>
      </c>
      <c r="F161" s="39">
        <v>12436.04</v>
      </c>
      <c r="G161" s="64"/>
      <c r="H161" s="64"/>
      <c r="I161" s="64"/>
      <c r="J161" s="64"/>
      <c r="K161" s="1"/>
      <c r="L161" s="1">
        <v>12436.04</v>
      </c>
      <c r="M161" s="5">
        <f t="shared" si="4"/>
        <v>12436.04</v>
      </c>
      <c r="N161" s="6">
        <f t="shared" si="5"/>
        <v>0</v>
      </c>
    </row>
    <row r="162" spans="1:14" s="7" customFormat="1">
      <c r="A162" s="36" t="s">
        <v>211</v>
      </c>
      <c r="B162" s="34" t="s">
        <v>221</v>
      </c>
      <c r="C162" s="34" t="s">
        <v>2</v>
      </c>
      <c r="D162" s="35">
        <v>26.56</v>
      </c>
      <c r="E162" s="35">
        <v>162.85</v>
      </c>
      <c r="F162" s="39">
        <v>4325.3</v>
      </c>
      <c r="G162" s="64"/>
      <c r="H162" s="64"/>
      <c r="I162" s="64"/>
      <c r="J162" s="64"/>
      <c r="K162" s="1"/>
      <c r="L162" s="1">
        <v>4325.3</v>
      </c>
      <c r="M162" s="5">
        <f t="shared" si="4"/>
        <v>4325.3</v>
      </c>
      <c r="N162" s="6">
        <f t="shared" si="5"/>
        <v>0</v>
      </c>
    </row>
    <row r="163" spans="1:14" s="7" customFormat="1">
      <c r="A163" s="36" t="s">
        <v>212</v>
      </c>
      <c r="B163" s="34" t="s">
        <v>222</v>
      </c>
      <c r="C163" s="34" t="s">
        <v>3</v>
      </c>
      <c r="D163" s="35">
        <v>16</v>
      </c>
      <c r="E163" s="35">
        <v>290.58</v>
      </c>
      <c r="F163" s="39">
        <v>4649.28</v>
      </c>
      <c r="G163" s="64"/>
      <c r="H163" s="64"/>
      <c r="I163" s="64"/>
      <c r="J163" s="64"/>
      <c r="K163" s="1"/>
      <c r="L163" s="1">
        <v>4649.28</v>
      </c>
      <c r="M163" s="5">
        <f t="shared" si="4"/>
        <v>4649.28</v>
      </c>
      <c r="N163" s="6">
        <f t="shared" si="5"/>
        <v>0</v>
      </c>
    </row>
    <row r="164" spans="1:14" s="7" customFormat="1">
      <c r="A164" s="36" t="s">
        <v>214</v>
      </c>
      <c r="B164" s="34" t="s">
        <v>516</v>
      </c>
      <c r="C164" s="34" t="s">
        <v>81</v>
      </c>
      <c r="D164" s="35">
        <v>7.7</v>
      </c>
      <c r="E164" s="35">
        <v>425.85</v>
      </c>
      <c r="F164" s="39">
        <v>3279.05</v>
      </c>
      <c r="G164" s="64"/>
      <c r="H164" s="64"/>
      <c r="I164" s="64"/>
      <c r="J164" s="64"/>
      <c r="K164" s="1"/>
      <c r="L164" s="1">
        <v>3279.05</v>
      </c>
      <c r="M164" s="5">
        <f t="shared" si="4"/>
        <v>3279.05</v>
      </c>
      <c r="N164" s="6">
        <f t="shared" si="5"/>
        <v>0</v>
      </c>
    </row>
    <row r="165" spans="1:14" s="7" customFormat="1" ht="12.75">
      <c r="A165" s="49" t="s">
        <v>215</v>
      </c>
      <c r="B165" s="50" t="s">
        <v>208</v>
      </c>
      <c r="C165" s="50"/>
      <c r="D165" s="51"/>
      <c r="E165" s="51"/>
      <c r="F165" s="52">
        <v>220122.69</v>
      </c>
      <c r="G165" s="63"/>
      <c r="H165" s="63"/>
      <c r="I165" s="63"/>
      <c r="J165" s="63"/>
      <c r="K165" s="48"/>
      <c r="L165" s="48"/>
      <c r="M165" s="5">
        <f t="shared" si="4"/>
        <v>0</v>
      </c>
      <c r="N165" s="6">
        <f t="shared" si="5"/>
        <v>-220122.69</v>
      </c>
    </row>
    <row r="166" spans="1:14" s="7" customFormat="1">
      <c r="A166" s="36" t="s">
        <v>216</v>
      </c>
      <c r="B166" s="34" t="s">
        <v>517</v>
      </c>
      <c r="C166" s="34" t="s">
        <v>2</v>
      </c>
      <c r="D166" s="35">
        <v>395.55</v>
      </c>
      <c r="E166" s="35">
        <v>467.33</v>
      </c>
      <c r="F166" s="39">
        <v>184852.38</v>
      </c>
      <c r="G166" s="64"/>
      <c r="H166" s="64"/>
      <c r="I166" s="64"/>
      <c r="J166" s="64"/>
      <c r="K166" s="1">
        <v>184852.38</v>
      </c>
      <c r="L166" s="1"/>
      <c r="M166" s="5">
        <f t="shared" si="4"/>
        <v>184852.38</v>
      </c>
      <c r="N166" s="6">
        <f t="shared" si="5"/>
        <v>0</v>
      </c>
    </row>
    <row r="167" spans="1:14" s="7" customFormat="1">
      <c r="A167" s="36" t="s">
        <v>518</v>
      </c>
      <c r="B167" s="34" t="s">
        <v>519</v>
      </c>
      <c r="C167" s="34" t="s">
        <v>2</v>
      </c>
      <c r="D167" s="35">
        <v>122.25</v>
      </c>
      <c r="E167" s="35">
        <v>184.64</v>
      </c>
      <c r="F167" s="39">
        <v>22572.240000000002</v>
      </c>
      <c r="G167" s="64"/>
      <c r="H167" s="64"/>
      <c r="I167" s="64"/>
      <c r="J167" s="64"/>
      <c r="K167" s="1">
        <v>22572.240000000002</v>
      </c>
      <c r="L167" s="1"/>
      <c r="M167" s="5">
        <f t="shared" si="4"/>
        <v>22572.240000000002</v>
      </c>
      <c r="N167" s="6">
        <f t="shared" si="5"/>
        <v>0</v>
      </c>
    </row>
    <row r="168" spans="1:14" s="7" customFormat="1">
      <c r="A168" s="36" t="s">
        <v>520</v>
      </c>
      <c r="B168" s="34" t="s">
        <v>521</v>
      </c>
      <c r="C168" s="34" t="s">
        <v>3</v>
      </c>
      <c r="D168" s="35">
        <v>55</v>
      </c>
      <c r="E168" s="35">
        <v>168.34</v>
      </c>
      <c r="F168" s="39">
        <v>9258.7000000000007</v>
      </c>
      <c r="G168" s="64"/>
      <c r="H168" s="64"/>
      <c r="I168" s="64"/>
      <c r="J168" s="64"/>
      <c r="K168" s="1">
        <v>9258.7000000000007</v>
      </c>
      <c r="L168" s="1"/>
      <c r="M168" s="5">
        <f t="shared" si="4"/>
        <v>9258.7000000000007</v>
      </c>
      <c r="N168" s="6">
        <f t="shared" si="5"/>
        <v>0</v>
      </c>
    </row>
    <row r="169" spans="1:14" s="7" customFormat="1">
      <c r="A169" s="36" t="s">
        <v>522</v>
      </c>
      <c r="B169" s="34" t="s">
        <v>523</v>
      </c>
      <c r="C169" s="34" t="s">
        <v>3</v>
      </c>
      <c r="D169" s="35">
        <v>1</v>
      </c>
      <c r="E169" s="35">
        <v>2569.7199999999998</v>
      </c>
      <c r="F169" s="39">
        <v>2569.7199999999998</v>
      </c>
      <c r="G169" s="64"/>
      <c r="H169" s="64"/>
      <c r="I169" s="64"/>
      <c r="J169" s="64"/>
      <c r="K169" s="1">
        <v>1284.8599999999999</v>
      </c>
      <c r="L169" s="1">
        <v>1284.8599999999999</v>
      </c>
      <c r="M169" s="5">
        <f t="shared" si="4"/>
        <v>2569.7199999999998</v>
      </c>
      <c r="N169" s="6">
        <f t="shared" si="5"/>
        <v>0</v>
      </c>
    </row>
    <row r="170" spans="1:14" s="7" customFormat="1">
      <c r="A170" s="36" t="s">
        <v>524</v>
      </c>
      <c r="B170" s="34" t="s">
        <v>213</v>
      </c>
      <c r="C170" s="34" t="s">
        <v>81</v>
      </c>
      <c r="D170" s="35">
        <v>5.7</v>
      </c>
      <c r="E170" s="35">
        <v>152.57</v>
      </c>
      <c r="F170" s="39">
        <v>869.65</v>
      </c>
      <c r="G170" s="64"/>
      <c r="H170" s="64"/>
      <c r="I170" s="64"/>
      <c r="J170" s="64"/>
      <c r="K170" s="1"/>
      <c r="L170" s="1">
        <v>869.65</v>
      </c>
      <c r="M170" s="5">
        <f t="shared" si="4"/>
        <v>869.65</v>
      </c>
      <c r="N170" s="6">
        <f t="shared" si="5"/>
        <v>0</v>
      </c>
    </row>
    <row r="171" spans="1:14" s="7" customFormat="1" ht="12.75">
      <c r="A171" s="49" t="s">
        <v>217</v>
      </c>
      <c r="B171" s="50" t="s">
        <v>224</v>
      </c>
      <c r="C171" s="50"/>
      <c r="D171" s="51"/>
      <c r="E171" s="51"/>
      <c r="F171" s="52">
        <v>8428.67</v>
      </c>
      <c r="G171" s="63"/>
      <c r="H171" s="63"/>
      <c r="I171" s="63"/>
      <c r="J171" s="63"/>
      <c r="K171" s="48"/>
      <c r="L171" s="48"/>
      <c r="M171" s="5">
        <f t="shared" si="4"/>
        <v>0</v>
      </c>
      <c r="N171" s="6">
        <f t="shared" si="5"/>
        <v>-8428.67</v>
      </c>
    </row>
    <row r="172" spans="1:14" s="7" customFormat="1" ht="12.75">
      <c r="A172" s="54" t="s">
        <v>219</v>
      </c>
      <c r="B172" s="55" t="s">
        <v>525</v>
      </c>
      <c r="C172" s="55"/>
      <c r="D172" s="56"/>
      <c r="E172" s="56"/>
      <c r="F172" s="57">
        <v>4206.6000000000004</v>
      </c>
      <c r="G172" s="63"/>
      <c r="H172" s="63"/>
      <c r="I172" s="63"/>
      <c r="J172" s="63"/>
      <c r="K172" s="48"/>
      <c r="L172" s="48"/>
      <c r="M172" s="5">
        <f t="shared" si="4"/>
        <v>0</v>
      </c>
      <c r="N172" s="6">
        <f t="shared" si="5"/>
        <v>-4206.6000000000004</v>
      </c>
    </row>
    <row r="173" spans="1:14" s="7" customFormat="1">
      <c r="A173" s="36" t="s">
        <v>526</v>
      </c>
      <c r="B173" s="34" t="s">
        <v>527</v>
      </c>
      <c r="C173" s="34" t="s">
        <v>3</v>
      </c>
      <c r="D173" s="35">
        <v>164</v>
      </c>
      <c r="E173" s="35">
        <v>25.65</v>
      </c>
      <c r="F173" s="39">
        <v>4206.6000000000004</v>
      </c>
      <c r="G173" s="64"/>
      <c r="H173" s="64"/>
      <c r="I173" s="64"/>
      <c r="J173" s="64"/>
      <c r="K173" s="1"/>
      <c r="L173" s="1">
        <v>4206.6000000000004</v>
      </c>
      <c r="M173" s="5">
        <f t="shared" si="4"/>
        <v>4206.6000000000004</v>
      </c>
      <c r="N173" s="6">
        <f t="shared" si="5"/>
        <v>0</v>
      </c>
    </row>
    <row r="174" spans="1:14" s="7" customFormat="1" ht="12.75">
      <c r="A174" s="54" t="s">
        <v>220</v>
      </c>
      <c r="B174" s="55" t="s">
        <v>528</v>
      </c>
      <c r="C174" s="55"/>
      <c r="D174" s="56"/>
      <c r="E174" s="56"/>
      <c r="F174" s="57">
        <v>4222.07</v>
      </c>
      <c r="G174" s="63"/>
      <c r="H174" s="63"/>
      <c r="I174" s="63"/>
      <c r="J174" s="63"/>
      <c r="K174" s="48"/>
      <c r="L174" s="48"/>
      <c r="M174" s="5">
        <f t="shared" si="4"/>
        <v>0</v>
      </c>
      <c r="N174" s="6">
        <f t="shared" si="5"/>
        <v>-4222.07</v>
      </c>
    </row>
    <row r="175" spans="1:14" s="7" customFormat="1">
      <c r="A175" s="36" t="s">
        <v>529</v>
      </c>
      <c r="B175" s="34" t="s">
        <v>530</v>
      </c>
      <c r="C175" s="34" t="s">
        <v>3</v>
      </c>
      <c r="D175" s="35">
        <v>37</v>
      </c>
      <c r="E175" s="35">
        <v>114.11</v>
      </c>
      <c r="F175" s="39">
        <v>4222.07</v>
      </c>
      <c r="G175" s="64"/>
      <c r="H175" s="64"/>
      <c r="I175" s="64"/>
      <c r="J175" s="64"/>
      <c r="K175" s="1"/>
      <c r="L175" s="1">
        <v>4222.07</v>
      </c>
      <c r="M175" s="5">
        <f t="shared" si="4"/>
        <v>4222.07</v>
      </c>
      <c r="N175" s="6">
        <f t="shared" si="5"/>
        <v>0</v>
      </c>
    </row>
    <row r="176" spans="1:14" s="7" customFormat="1" ht="12.75">
      <c r="A176" s="49" t="s">
        <v>223</v>
      </c>
      <c r="B176" s="50" t="s">
        <v>234</v>
      </c>
      <c r="C176" s="50"/>
      <c r="D176" s="51"/>
      <c r="E176" s="51"/>
      <c r="F176" s="52">
        <v>127413.03</v>
      </c>
      <c r="G176" s="63"/>
      <c r="H176" s="63"/>
      <c r="I176" s="63"/>
      <c r="J176" s="63"/>
      <c r="K176" s="48"/>
      <c r="L176" s="48"/>
      <c r="M176" s="5">
        <f t="shared" si="4"/>
        <v>0</v>
      </c>
      <c r="N176" s="6">
        <f t="shared" si="5"/>
        <v>-127413.03</v>
      </c>
    </row>
    <row r="177" spans="1:14" s="7" customFormat="1">
      <c r="A177" s="36" t="s">
        <v>225</v>
      </c>
      <c r="B177" s="34" t="s">
        <v>531</v>
      </c>
      <c r="C177" s="34" t="s">
        <v>2</v>
      </c>
      <c r="D177" s="35">
        <v>1504.38</v>
      </c>
      <c r="E177" s="35">
        <v>18.760000000000002</v>
      </c>
      <c r="F177" s="39">
        <v>28222.17</v>
      </c>
      <c r="G177" s="64"/>
      <c r="H177" s="64"/>
      <c r="I177" s="64">
        <v>1128.8900000000001</v>
      </c>
      <c r="J177" s="64">
        <v>27093.279999999999</v>
      </c>
      <c r="K177" s="1"/>
      <c r="L177" s="1"/>
      <c r="M177" s="5">
        <f t="shared" si="4"/>
        <v>28222.17</v>
      </c>
      <c r="N177" s="6">
        <f t="shared" si="5"/>
        <v>0</v>
      </c>
    </row>
    <row r="178" spans="1:14" s="7" customFormat="1">
      <c r="A178" s="36" t="s">
        <v>226</v>
      </c>
      <c r="B178" s="34" t="s">
        <v>532</v>
      </c>
      <c r="C178" s="34" t="s">
        <v>2</v>
      </c>
      <c r="D178" s="35">
        <v>409.68</v>
      </c>
      <c r="E178" s="35">
        <v>23.56</v>
      </c>
      <c r="F178" s="39">
        <v>9652.06</v>
      </c>
      <c r="G178" s="64"/>
      <c r="H178" s="64"/>
      <c r="I178" s="64">
        <v>567.77</v>
      </c>
      <c r="J178" s="64">
        <v>9084.2900000000009</v>
      </c>
      <c r="K178" s="1"/>
      <c r="L178" s="1"/>
      <c r="M178" s="5">
        <f t="shared" si="4"/>
        <v>9652.0600000000013</v>
      </c>
      <c r="N178" s="6">
        <f t="shared" si="5"/>
        <v>0</v>
      </c>
    </row>
    <row r="179" spans="1:14" s="7" customFormat="1">
      <c r="A179" s="36" t="s">
        <v>227</v>
      </c>
      <c r="B179" s="34" t="s">
        <v>533</v>
      </c>
      <c r="C179" s="34" t="s">
        <v>2</v>
      </c>
      <c r="D179" s="35">
        <v>1278.07</v>
      </c>
      <c r="E179" s="35">
        <v>23.56</v>
      </c>
      <c r="F179" s="39">
        <v>30111.33</v>
      </c>
      <c r="G179" s="64"/>
      <c r="H179" s="64"/>
      <c r="I179" s="64"/>
      <c r="J179" s="64">
        <v>18066.8</v>
      </c>
      <c r="K179" s="1">
        <v>12044.53</v>
      </c>
      <c r="L179" s="1"/>
      <c r="M179" s="5">
        <f t="shared" si="4"/>
        <v>30111.33</v>
      </c>
      <c r="N179" s="6">
        <f t="shared" si="5"/>
        <v>0</v>
      </c>
    </row>
    <row r="180" spans="1:14" s="7" customFormat="1">
      <c r="A180" s="36" t="s">
        <v>228</v>
      </c>
      <c r="B180" s="34" t="s">
        <v>534</v>
      </c>
      <c r="C180" s="34" t="s">
        <v>2</v>
      </c>
      <c r="D180" s="35">
        <v>1167.3599999999999</v>
      </c>
      <c r="E180" s="35">
        <v>17.28</v>
      </c>
      <c r="F180" s="39">
        <v>20171.98</v>
      </c>
      <c r="G180" s="64"/>
      <c r="H180" s="64"/>
      <c r="I180" s="64"/>
      <c r="J180" s="64">
        <v>10085.99</v>
      </c>
      <c r="K180" s="1">
        <v>10085.99</v>
      </c>
      <c r="L180" s="1"/>
      <c r="M180" s="5">
        <f t="shared" si="4"/>
        <v>20171.98</v>
      </c>
      <c r="N180" s="6">
        <f t="shared" si="5"/>
        <v>0</v>
      </c>
    </row>
    <row r="181" spans="1:14" s="7" customFormat="1">
      <c r="A181" s="36" t="s">
        <v>229</v>
      </c>
      <c r="B181" s="34" t="s">
        <v>535</v>
      </c>
      <c r="C181" s="34" t="s">
        <v>2</v>
      </c>
      <c r="D181" s="35">
        <v>75.400000000000006</v>
      </c>
      <c r="E181" s="35">
        <v>15.79</v>
      </c>
      <c r="F181" s="39">
        <v>1190.57</v>
      </c>
      <c r="G181" s="64"/>
      <c r="H181" s="64"/>
      <c r="I181" s="64"/>
      <c r="J181" s="64"/>
      <c r="K181" s="1">
        <v>1190.57</v>
      </c>
      <c r="L181" s="1"/>
      <c r="M181" s="5">
        <f t="shared" si="4"/>
        <v>1190.57</v>
      </c>
      <c r="N181" s="6">
        <f t="shared" si="5"/>
        <v>0</v>
      </c>
    </row>
    <row r="182" spans="1:14" s="7" customFormat="1">
      <c r="A182" s="36" t="s">
        <v>536</v>
      </c>
      <c r="B182" s="34" t="s">
        <v>537</v>
      </c>
      <c r="C182" s="34" t="s">
        <v>2</v>
      </c>
      <c r="D182" s="35">
        <v>128.97</v>
      </c>
      <c r="E182" s="35">
        <v>24.3</v>
      </c>
      <c r="F182" s="39">
        <v>3133.97</v>
      </c>
      <c r="G182" s="64"/>
      <c r="H182" s="64"/>
      <c r="I182" s="64"/>
      <c r="J182" s="64"/>
      <c r="K182" s="1">
        <v>3133.97</v>
      </c>
      <c r="L182" s="1"/>
      <c r="M182" s="5">
        <f t="shared" si="4"/>
        <v>3133.97</v>
      </c>
      <c r="N182" s="6">
        <f t="shared" si="5"/>
        <v>0</v>
      </c>
    </row>
    <row r="183" spans="1:14" s="7" customFormat="1">
      <c r="A183" s="36" t="s">
        <v>538</v>
      </c>
      <c r="B183" s="34" t="s">
        <v>539</v>
      </c>
      <c r="C183" s="34" t="s">
        <v>2</v>
      </c>
      <c r="D183" s="35">
        <v>1508.75</v>
      </c>
      <c r="E183" s="35">
        <v>21.16</v>
      </c>
      <c r="F183" s="39">
        <v>31925.15</v>
      </c>
      <c r="G183" s="64"/>
      <c r="H183" s="64"/>
      <c r="I183" s="64"/>
      <c r="J183" s="64"/>
      <c r="K183" s="1">
        <v>15962.58</v>
      </c>
      <c r="L183" s="1">
        <v>15962.58</v>
      </c>
      <c r="M183" s="5">
        <f t="shared" si="4"/>
        <v>31925.16</v>
      </c>
      <c r="N183" s="6">
        <f t="shared" si="5"/>
        <v>9.9999999983992893E-3</v>
      </c>
    </row>
    <row r="184" spans="1:14" s="7" customFormat="1">
      <c r="A184" s="36" t="s">
        <v>540</v>
      </c>
      <c r="B184" s="34" t="s">
        <v>541</v>
      </c>
      <c r="C184" s="34" t="s">
        <v>103</v>
      </c>
      <c r="D184" s="35">
        <v>1</v>
      </c>
      <c r="E184" s="35">
        <v>1504.16</v>
      </c>
      <c r="F184" s="39">
        <v>1504.16</v>
      </c>
      <c r="G184" s="64"/>
      <c r="H184" s="64"/>
      <c r="I184" s="64"/>
      <c r="J184" s="64"/>
      <c r="K184" s="1"/>
      <c r="L184" s="1">
        <v>1504.16</v>
      </c>
      <c r="M184" s="5">
        <f t="shared" si="4"/>
        <v>1504.16</v>
      </c>
      <c r="N184" s="6">
        <f t="shared" si="5"/>
        <v>0</v>
      </c>
    </row>
    <row r="185" spans="1:14" s="7" customFormat="1">
      <c r="A185" s="36" t="s">
        <v>542</v>
      </c>
      <c r="B185" s="34" t="s">
        <v>543</v>
      </c>
      <c r="C185" s="34" t="s">
        <v>103</v>
      </c>
      <c r="D185" s="35">
        <v>1</v>
      </c>
      <c r="E185" s="35">
        <v>1501.64</v>
      </c>
      <c r="F185" s="39">
        <v>1501.64</v>
      </c>
      <c r="G185" s="64"/>
      <c r="H185" s="64"/>
      <c r="I185" s="64"/>
      <c r="J185" s="64"/>
      <c r="K185" s="1"/>
      <c r="L185" s="1">
        <v>1501.64</v>
      </c>
      <c r="M185" s="5">
        <f t="shared" si="4"/>
        <v>1501.64</v>
      </c>
      <c r="N185" s="6">
        <f t="shared" si="5"/>
        <v>0</v>
      </c>
    </row>
    <row r="186" spans="1:14" s="7" customFormat="1" ht="12.75">
      <c r="A186" s="49" t="s">
        <v>230</v>
      </c>
      <c r="B186" s="50" t="s">
        <v>544</v>
      </c>
      <c r="C186" s="50"/>
      <c r="D186" s="51"/>
      <c r="E186" s="51"/>
      <c r="F186" s="52">
        <v>5179.37</v>
      </c>
      <c r="G186" s="63"/>
      <c r="H186" s="63"/>
      <c r="I186" s="63"/>
      <c r="J186" s="63"/>
      <c r="K186" s="48"/>
      <c r="L186" s="48"/>
      <c r="M186" s="5">
        <f t="shared" si="4"/>
        <v>0</v>
      </c>
      <c r="N186" s="6">
        <f t="shared" si="5"/>
        <v>-5179.37</v>
      </c>
    </row>
    <row r="187" spans="1:14" s="7" customFormat="1">
      <c r="A187" s="36" t="s">
        <v>231</v>
      </c>
      <c r="B187" s="34" t="s">
        <v>545</v>
      </c>
      <c r="C187" s="34" t="s">
        <v>81</v>
      </c>
      <c r="D187" s="35">
        <v>426.86</v>
      </c>
      <c r="E187" s="35">
        <v>8.36</v>
      </c>
      <c r="F187" s="39">
        <v>3568.55</v>
      </c>
      <c r="G187" s="64"/>
      <c r="H187" s="64"/>
      <c r="I187" s="64"/>
      <c r="J187" s="64"/>
      <c r="K187" s="1">
        <v>3568.55</v>
      </c>
      <c r="L187" s="1"/>
      <c r="M187" s="5">
        <f t="shared" si="4"/>
        <v>3568.55</v>
      </c>
      <c r="N187" s="6">
        <f t="shared" si="5"/>
        <v>0</v>
      </c>
    </row>
    <row r="188" spans="1:14" s="7" customFormat="1">
      <c r="A188" s="36" t="s">
        <v>232</v>
      </c>
      <c r="B188" s="34" t="s">
        <v>242</v>
      </c>
      <c r="C188" s="34" t="s">
        <v>81</v>
      </c>
      <c r="D188" s="35">
        <v>168.32</v>
      </c>
      <c r="E188" s="35">
        <v>9.57</v>
      </c>
      <c r="F188" s="39">
        <v>1610.82</v>
      </c>
      <c r="G188" s="64"/>
      <c r="H188" s="64"/>
      <c r="I188" s="64"/>
      <c r="J188" s="64"/>
      <c r="K188" s="1"/>
      <c r="L188" s="1">
        <v>1610.82</v>
      </c>
      <c r="M188" s="5">
        <f t="shared" si="4"/>
        <v>1610.82</v>
      </c>
      <c r="N188" s="6">
        <f t="shared" si="5"/>
        <v>0</v>
      </c>
    </row>
    <row r="189" spans="1:14" s="7" customFormat="1" ht="12.75">
      <c r="A189" s="49" t="s">
        <v>233</v>
      </c>
      <c r="B189" s="50" t="s">
        <v>546</v>
      </c>
      <c r="C189" s="50"/>
      <c r="D189" s="51"/>
      <c r="E189" s="51"/>
      <c r="F189" s="52">
        <v>13948.67</v>
      </c>
      <c r="G189" s="63"/>
      <c r="H189" s="63"/>
      <c r="I189" s="63"/>
      <c r="J189" s="63"/>
      <c r="K189" s="48"/>
      <c r="L189" s="48"/>
      <c r="M189" s="5">
        <f t="shared" si="4"/>
        <v>0</v>
      </c>
      <c r="N189" s="6">
        <f t="shared" si="5"/>
        <v>-13948.67</v>
      </c>
    </row>
    <row r="190" spans="1:14" s="7" customFormat="1">
      <c r="A190" s="36" t="s">
        <v>235</v>
      </c>
      <c r="B190" s="34" t="s">
        <v>547</v>
      </c>
      <c r="C190" s="34" t="s">
        <v>81</v>
      </c>
      <c r="D190" s="35">
        <v>86</v>
      </c>
      <c r="E190" s="35">
        <v>45.78</v>
      </c>
      <c r="F190" s="39">
        <v>3937.08</v>
      </c>
      <c r="G190" s="64"/>
      <c r="H190" s="64"/>
      <c r="I190" s="64"/>
      <c r="J190" s="64"/>
      <c r="K190" s="1">
        <v>3937.08</v>
      </c>
      <c r="L190" s="1"/>
      <c r="M190" s="5">
        <f t="shared" si="4"/>
        <v>3937.08</v>
      </c>
      <c r="N190" s="6">
        <f t="shared" si="5"/>
        <v>0</v>
      </c>
    </row>
    <row r="191" spans="1:14" s="7" customFormat="1">
      <c r="A191" s="36" t="s">
        <v>236</v>
      </c>
      <c r="B191" s="34" t="s">
        <v>548</v>
      </c>
      <c r="C191" s="34" t="s">
        <v>81</v>
      </c>
      <c r="D191" s="35">
        <v>86</v>
      </c>
      <c r="E191" s="35">
        <v>50.32</v>
      </c>
      <c r="F191" s="39">
        <v>4327.5200000000004</v>
      </c>
      <c r="G191" s="64"/>
      <c r="H191" s="64"/>
      <c r="I191" s="64"/>
      <c r="J191" s="64"/>
      <c r="K191" s="1">
        <v>3365.85</v>
      </c>
      <c r="L191" s="1">
        <v>961.67</v>
      </c>
      <c r="M191" s="5">
        <f t="shared" si="4"/>
        <v>4327.5199999999995</v>
      </c>
      <c r="N191" s="6">
        <f t="shared" si="5"/>
        <v>0</v>
      </c>
    </row>
    <row r="192" spans="1:14" s="7" customFormat="1">
      <c r="A192" s="36" t="s">
        <v>237</v>
      </c>
      <c r="B192" s="34" t="s">
        <v>549</v>
      </c>
      <c r="C192" s="34" t="s">
        <v>81</v>
      </c>
      <c r="D192" s="35">
        <v>25.36</v>
      </c>
      <c r="E192" s="35">
        <v>80.52</v>
      </c>
      <c r="F192" s="39">
        <v>2041.99</v>
      </c>
      <c r="G192" s="64"/>
      <c r="H192" s="64"/>
      <c r="I192" s="64"/>
      <c r="J192" s="64"/>
      <c r="K192" s="1"/>
      <c r="L192" s="1">
        <v>2041.99</v>
      </c>
      <c r="M192" s="5">
        <f t="shared" si="4"/>
        <v>2041.99</v>
      </c>
      <c r="N192" s="6">
        <f t="shared" si="5"/>
        <v>0</v>
      </c>
    </row>
    <row r="193" spans="1:14" s="7" customFormat="1">
      <c r="A193" s="36" t="s">
        <v>550</v>
      </c>
      <c r="B193" s="34" t="s">
        <v>551</v>
      </c>
      <c r="C193" s="34" t="s">
        <v>2</v>
      </c>
      <c r="D193" s="35">
        <v>88.4</v>
      </c>
      <c r="E193" s="35">
        <v>41.2</v>
      </c>
      <c r="F193" s="39">
        <v>3642.08</v>
      </c>
      <c r="G193" s="64"/>
      <c r="H193" s="64"/>
      <c r="I193" s="64"/>
      <c r="J193" s="64"/>
      <c r="K193" s="1"/>
      <c r="L193" s="1">
        <v>3642.08</v>
      </c>
      <c r="M193" s="5">
        <f t="shared" si="4"/>
        <v>3642.08</v>
      </c>
      <c r="N193" s="6">
        <f t="shared" si="5"/>
        <v>0</v>
      </c>
    </row>
    <row r="194" spans="1:14" s="7" customFormat="1" ht="12.75">
      <c r="A194" s="49" t="s">
        <v>238</v>
      </c>
      <c r="B194" s="50" t="s">
        <v>239</v>
      </c>
      <c r="C194" s="50"/>
      <c r="D194" s="51"/>
      <c r="E194" s="51"/>
      <c r="F194" s="52">
        <v>8236.44</v>
      </c>
      <c r="G194" s="63"/>
      <c r="H194" s="63"/>
      <c r="I194" s="63"/>
      <c r="J194" s="63"/>
      <c r="K194" s="48"/>
      <c r="L194" s="48"/>
      <c r="M194" s="5">
        <f t="shared" si="4"/>
        <v>0</v>
      </c>
      <c r="N194" s="6">
        <f t="shared" si="5"/>
        <v>-8236.44</v>
      </c>
    </row>
    <row r="195" spans="1:14" s="7" customFormat="1">
      <c r="A195" s="36" t="s">
        <v>240</v>
      </c>
      <c r="B195" s="34" t="s">
        <v>244</v>
      </c>
      <c r="C195" s="34" t="s">
        <v>103</v>
      </c>
      <c r="D195" s="35">
        <v>1</v>
      </c>
      <c r="E195" s="35">
        <v>2800</v>
      </c>
      <c r="F195" s="39">
        <v>2800</v>
      </c>
      <c r="G195" s="64"/>
      <c r="H195" s="64"/>
      <c r="I195" s="64"/>
      <c r="J195" s="64"/>
      <c r="K195" s="1"/>
      <c r="L195" s="1">
        <v>2800</v>
      </c>
      <c r="M195" s="5">
        <f t="shared" si="4"/>
        <v>2800</v>
      </c>
      <c r="N195" s="6">
        <f t="shared" si="5"/>
        <v>0</v>
      </c>
    </row>
    <row r="196" spans="1:14" s="7" customFormat="1">
      <c r="A196" s="36" t="s">
        <v>241</v>
      </c>
      <c r="B196" s="34" t="s">
        <v>245</v>
      </c>
      <c r="C196" s="34" t="s">
        <v>103</v>
      </c>
      <c r="D196" s="35">
        <v>1</v>
      </c>
      <c r="E196" s="35">
        <v>4250</v>
      </c>
      <c r="F196" s="39">
        <v>4250</v>
      </c>
      <c r="G196" s="64"/>
      <c r="H196" s="64"/>
      <c r="I196" s="64"/>
      <c r="J196" s="64"/>
      <c r="K196" s="1"/>
      <c r="L196" s="1">
        <v>4250</v>
      </c>
      <c r="M196" s="5">
        <f t="shared" si="4"/>
        <v>4250</v>
      </c>
      <c r="N196" s="6">
        <f t="shared" si="5"/>
        <v>0</v>
      </c>
    </row>
    <row r="197" spans="1:14" s="7" customFormat="1">
      <c r="A197" s="36" t="s">
        <v>243</v>
      </c>
      <c r="B197" s="34" t="s">
        <v>552</v>
      </c>
      <c r="C197" s="34" t="s">
        <v>3</v>
      </c>
      <c r="D197" s="35">
        <v>1</v>
      </c>
      <c r="E197" s="35">
        <v>1186.44</v>
      </c>
      <c r="F197" s="39">
        <v>1186.44</v>
      </c>
      <c r="G197" s="64"/>
      <c r="H197" s="64"/>
      <c r="I197" s="64"/>
      <c r="J197" s="64"/>
      <c r="K197" s="1"/>
      <c r="L197" s="1">
        <v>1186.44</v>
      </c>
      <c r="M197" s="5">
        <f t="shared" si="4"/>
        <v>1186.44</v>
      </c>
      <c r="N197" s="6">
        <f t="shared" si="5"/>
        <v>0</v>
      </c>
    </row>
    <row r="198" spans="1:14" s="7" customFormat="1" ht="12.75">
      <c r="A198" s="49" t="s">
        <v>246</v>
      </c>
      <c r="B198" s="50" t="s">
        <v>171</v>
      </c>
      <c r="C198" s="50"/>
      <c r="D198" s="51"/>
      <c r="E198" s="51"/>
      <c r="F198" s="52">
        <v>20778.23</v>
      </c>
      <c r="G198" s="63"/>
      <c r="H198" s="63"/>
      <c r="I198" s="63"/>
      <c r="J198" s="63"/>
      <c r="K198" s="48"/>
      <c r="L198" s="48"/>
      <c r="M198" s="5">
        <f t="shared" si="4"/>
        <v>0</v>
      </c>
      <c r="N198" s="6">
        <f t="shared" si="5"/>
        <v>-20778.23</v>
      </c>
    </row>
    <row r="199" spans="1:14" s="7" customFormat="1">
      <c r="A199" s="36" t="s">
        <v>247</v>
      </c>
      <c r="B199" s="34" t="s">
        <v>248</v>
      </c>
      <c r="C199" s="34" t="s">
        <v>103</v>
      </c>
      <c r="D199" s="35">
        <v>1</v>
      </c>
      <c r="E199" s="35">
        <v>20778.23</v>
      </c>
      <c r="F199" s="39">
        <v>20778.23</v>
      </c>
      <c r="G199" s="64"/>
      <c r="H199" s="64">
        <v>20778.23</v>
      </c>
      <c r="I199" s="64"/>
      <c r="J199" s="64"/>
      <c r="K199" s="1"/>
      <c r="L199" s="1"/>
      <c r="M199" s="5">
        <f t="shared" si="4"/>
        <v>20778.23</v>
      </c>
      <c r="N199" s="6">
        <f t="shared" si="5"/>
        <v>0</v>
      </c>
    </row>
    <row r="200" spans="1:14" s="7" customFormat="1" ht="12.75">
      <c r="A200" s="44" t="s">
        <v>10</v>
      </c>
      <c r="B200" s="45" t="s">
        <v>249</v>
      </c>
      <c r="C200" s="45"/>
      <c r="D200" s="46"/>
      <c r="E200" s="46"/>
      <c r="F200" s="47">
        <v>109692.08</v>
      </c>
      <c r="G200" s="63"/>
      <c r="H200" s="63"/>
      <c r="I200" s="63"/>
      <c r="J200" s="63"/>
      <c r="K200" s="48"/>
      <c r="L200" s="48"/>
      <c r="M200" s="5">
        <f t="shared" si="4"/>
        <v>0</v>
      </c>
      <c r="N200" s="6">
        <f t="shared" si="5"/>
        <v>-109692.08</v>
      </c>
    </row>
    <row r="201" spans="1:14" s="7" customFormat="1" ht="12.75">
      <c r="A201" s="49" t="s">
        <v>25</v>
      </c>
      <c r="B201" s="50" t="s">
        <v>258</v>
      </c>
      <c r="C201" s="50"/>
      <c r="D201" s="51"/>
      <c r="E201" s="51"/>
      <c r="F201" s="52">
        <v>21358.89</v>
      </c>
      <c r="G201" s="63"/>
      <c r="H201" s="63"/>
      <c r="I201" s="63"/>
      <c r="J201" s="63"/>
      <c r="K201" s="48"/>
      <c r="L201" s="48"/>
      <c r="M201" s="5">
        <f t="shared" si="4"/>
        <v>0</v>
      </c>
      <c r="N201" s="6">
        <f t="shared" si="5"/>
        <v>-21358.89</v>
      </c>
    </row>
    <row r="202" spans="1:14" s="7" customFormat="1">
      <c r="A202" s="36" t="s">
        <v>250</v>
      </c>
      <c r="B202" s="34" t="s">
        <v>260</v>
      </c>
      <c r="C202" s="34" t="s">
        <v>3</v>
      </c>
      <c r="D202" s="35">
        <v>22</v>
      </c>
      <c r="E202" s="35">
        <v>195.42</v>
      </c>
      <c r="F202" s="39">
        <v>4299.24</v>
      </c>
      <c r="G202" s="64"/>
      <c r="H202" s="64"/>
      <c r="I202" s="64"/>
      <c r="J202" s="64"/>
      <c r="K202" s="1"/>
      <c r="L202" s="1">
        <v>4299.24</v>
      </c>
      <c r="M202" s="5">
        <f t="shared" si="4"/>
        <v>4299.24</v>
      </c>
      <c r="N202" s="6">
        <f t="shared" si="5"/>
        <v>0</v>
      </c>
    </row>
    <row r="203" spans="1:14" s="7" customFormat="1">
      <c r="A203" s="36" t="s">
        <v>251</v>
      </c>
      <c r="B203" s="34" t="s">
        <v>262</v>
      </c>
      <c r="C203" s="34" t="s">
        <v>3</v>
      </c>
      <c r="D203" s="35">
        <v>4</v>
      </c>
      <c r="E203" s="35">
        <v>389</v>
      </c>
      <c r="F203" s="39">
        <v>1556</v>
      </c>
      <c r="G203" s="64"/>
      <c r="H203" s="64"/>
      <c r="I203" s="64"/>
      <c r="J203" s="64"/>
      <c r="K203" s="1"/>
      <c r="L203" s="1">
        <v>1556</v>
      </c>
      <c r="M203" s="5">
        <f t="shared" si="4"/>
        <v>1556</v>
      </c>
      <c r="N203" s="6">
        <f t="shared" si="5"/>
        <v>0</v>
      </c>
    </row>
    <row r="204" spans="1:14" s="7" customFormat="1">
      <c r="A204" s="36" t="s">
        <v>252</v>
      </c>
      <c r="B204" s="34" t="s">
        <v>264</v>
      </c>
      <c r="C204" s="34" t="s">
        <v>3</v>
      </c>
      <c r="D204" s="35">
        <v>6</v>
      </c>
      <c r="E204" s="35">
        <v>195.2</v>
      </c>
      <c r="F204" s="39">
        <v>1171.2</v>
      </c>
      <c r="G204" s="64"/>
      <c r="H204" s="64"/>
      <c r="I204" s="64"/>
      <c r="J204" s="64"/>
      <c r="K204" s="1"/>
      <c r="L204" s="1">
        <v>1171.2</v>
      </c>
      <c r="M204" s="5">
        <f t="shared" ref="M204:M267" si="6">SUM(G204:L204)</f>
        <v>1171.2</v>
      </c>
      <c r="N204" s="6">
        <f t="shared" ref="N204:N267" si="7">+M204-F204</f>
        <v>0</v>
      </c>
    </row>
    <row r="205" spans="1:14" s="7" customFormat="1">
      <c r="A205" s="36" t="s">
        <v>253</v>
      </c>
      <c r="B205" s="34" t="s">
        <v>266</v>
      </c>
      <c r="C205" s="34" t="s">
        <v>3</v>
      </c>
      <c r="D205" s="35">
        <v>18</v>
      </c>
      <c r="E205" s="35">
        <v>185.6</v>
      </c>
      <c r="F205" s="39">
        <v>3340.8</v>
      </c>
      <c r="G205" s="64"/>
      <c r="H205" s="64"/>
      <c r="I205" s="64"/>
      <c r="J205" s="64"/>
      <c r="K205" s="1"/>
      <c r="L205" s="1">
        <v>3340.8</v>
      </c>
      <c r="M205" s="5">
        <f t="shared" si="6"/>
        <v>3340.8</v>
      </c>
      <c r="N205" s="6">
        <f t="shared" si="7"/>
        <v>0</v>
      </c>
    </row>
    <row r="206" spans="1:14" s="7" customFormat="1">
      <c r="A206" s="36" t="s">
        <v>553</v>
      </c>
      <c r="B206" s="34" t="s">
        <v>554</v>
      </c>
      <c r="C206" s="34" t="s">
        <v>3</v>
      </c>
      <c r="D206" s="35">
        <v>1</v>
      </c>
      <c r="E206" s="35">
        <v>354.92</v>
      </c>
      <c r="F206" s="39">
        <v>354.92</v>
      </c>
      <c r="G206" s="64"/>
      <c r="H206" s="64"/>
      <c r="I206" s="64"/>
      <c r="J206" s="64"/>
      <c r="K206" s="1"/>
      <c r="L206" s="1">
        <v>354.92</v>
      </c>
      <c r="M206" s="5">
        <f t="shared" si="6"/>
        <v>354.92</v>
      </c>
      <c r="N206" s="6">
        <f t="shared" si="7"/>
        <v>0</v>
      </c>
    </row>
    <row r="207" spans="1:14" s="7" customFormat="1">
      <c r="A207" s="36" t="s">
        <v>555</v>
      </c>
      <c r="B207" s="34" t="s">
        <v>268</v>
      </c>
      <c r="C207" s="34" t="s">
        <v>3</v>
      </c>
      <c r="D207" s="35">
        <v>22</v>
      </c>
      <c r="E207" s="35">
        <v>18.64</v>
      </c>
      <c r="F207" s="39">
        <v>410.08</v>
      </c>
      <c r="G207" s="64"/>
      <c r="H207" s="64"/>
      <c r="I207" s="64"/>
      <c r="J207" s="64"/>
      <c r="K207" s="1"/>
      <c r="L207" s="1">
        <v>410.08</v>
      </c>
      <c r="M207" s="5">
        <f t="shared" si="6"/>
        <v>410.08</v>
      </c>
      <c r="N207" s="6">
        <f t="shared" si="7"/>
        <v>0</v>
      </c>
    </row>
    <row r="208" spans="1:14" s="7" customFormat="1">
      <c r="A208" s="36" t="s">
        <v>556</v>
      </c>
      <c r="B208" s="34" t="s">
        <v>557</v>
      </c>
      <c r="C208" s="34" t="s">
        <v>3</v>
      </c>
      <c r="D208" s="35">
        <v>4</v>
      </c>
      <c r="E208" s="35">
        <v>411.89</v>
      </c>
      <c r="F208" s="39">
        <v>1647.56</v>
      </c>
      <c r="G208" s="64"/>
      <c r="H208" s="64"/>
      <c r="I208" s="64"/>
      <c r="J208" s="64"/>
      <c r="K208" s="1"/>
      <c r="L208" s="1">
        <v>1647.56</v>
      </c>
      <c r="M208" s="5">
        <f t="shared" si="6"/>
        <v>1647.56</v>
      </c>
      <c r="N208" s="6">
        <f t="shared" si="7"/>
        <v>0</v>
      </c>
    </row>
    <row r="209" spans="1:14" s="7" customFormat="1">
      <c r="A209" s="36" t="s">
        <v>558</v>
      </c>
      <c r="B209" s="34" t="s">
        <v>559</v>
      </c>
      <c r="C209" s="34" t="s">
        <v>3</v>
      </c>
      <c r="D209" s="35">
        <v>6</v>
      </c>
      <c r="E209" s="35">
        <v>147.30000000000001</v>
      </c>
      <c r="F209" s="39">
        <v>883.8</v>
      </c>
      <c r="G209" s="64"/>
      <c r="H209" s="64"/>
      <c r="I209" s="64"/>
      <c r="J209" s="64"/>
      <c r="K209" s="1"/>
      <c r="L209" s="1">
        <v>883.8</v>
      </c>
      <c r="M209" s="5">
        <f t="shared" si="6"/>
        <v>883.8</v>
      </c>
      <c r="N209" s="6">
        <f t="shared" si="7"/>
        <v>0</v>
      </c>
    </row>
    <row r="210" spans="1:14" s="7" customFormat="1">
      <c r="A210" s="36" t="s">
        <v>560</v>
      </c>
      <c r="B210" s="34" t="s">
        <v>561</v>
      </c>
      <c r="C210" s="34" t="s">
        <v>81</v>
      </c>
      <c r="D210" s="35">
        <v>12.8</v>
      </c>
      <c r="E210" s="35">
        <v>162.77000000000001</v>
      </c>
      <c r="F210" s="39">
        <v>2083.46</v>
      </c>
      <c r="G210" s="64"/>
      <c r="H210" s="64"/>
      <c r="I210" s="64"/>
      <c r="J210" s="64"/>
      <c r="K210" s="1"/>
      <c r="L210" s="1">
        <v>2083.46</v>
      </c>
      <c r="M210" s="5">
        <f t="shared" si="6"/>
        <v>2083.46</v>
      </c>
      <c r="N210" s="6">
        <f t="shared" si="7"/>
        <v>0</v>
      </c>
    </row>
    <row r="211" spans="1:14" s="7" customFormat="1">
      <c r="A211" s="36" t="s">
        <v>562</v>
      </c>
      <c r="B211" s="34" t="s">
        <v>563</v>
      </c>
      <c r="C211" s="34" t="s">
        <v>81</v>
      </c>
      <c r="D211" s="35">
        <v>7.75</v>
      </c>
      <c r="E211" s="35">
        <v>178.81</v>
      </c>
      <c r="F211" s="39">
        <v>1385.78</v>
      </c>
      <c r="G211" s="64"/>
      <c r="H211" s="64"/>
      <c r="I211" s="64"/>
      <c r="J211" s="64"/>
      <c r="K211" s="1"/>
      <c r="L211" s="1">
        <v>1385.78</v>
      </c>
      <c r="M211" s="5">
        <f t="shared" si="6"/>
        <v>1385.78</v>
      </c>
      <c r="N211" s="6">
        <f t="shared" si="7"/>
        <v>0</v>
      </c>
    </row>
    <row r="212" spans="1:14" s="7" customFormat="1">
      <c r="A212" s="36" t="s">
        <v>564</v>
      </c>
      <c r="B212" s="34" t="s">
        <v>270</v>
      </c>
      <c r="C212" s="34" t="s">
        <v>3</v>
      </c>
      <c r="D212" s="35">
        <v>51</v>
      </c>
      <c r="E212" s="35">
        <v>60.95</v>
      </c>
      <c r="F212" s="39">
        <v>3108.45</v>
      </c>
      <c r="G212" s="64"/>
      <c r="H212" s="64"/>
      <c r="I212" s="64"/>
      <c r="J212" s="64"/>
      <c r="K212" s="1"/>
      <c r="L212" s="1">
        <v>3108.45</v>
      </c>
      <c r="M212" s="5">
        <f t="shared" si="6"/>
        <v>3108.45</v>
      </c>
      <c r="N212" s="6">
        <f t="shared" si="7"/>
        <v>0</v>
      </c>
    </row>
    <row r="213" spans="1:14" s="7" customFormat="1">
      <c r="A213" s="36" t="s">
        <v>565</v>
      </c>
      <c r="B213" s="34" t="s">
        <v>272</v>
      </c>
      <c r="C213" s="34" t="s">
        <v>3</v>
      </c>
      <c r="D213" s="35">
        <v>22</v>
      </c>
      <c r="E213" s="35">
        <v>50.8</v>
      </c>
      <c r="F213" s="39">
        <v>1117.5999999999999</v>
      </c>
      <c r="G213" s="64"/>
      <c r="H213" s="64"/>
      <c r="I213" s="64"/>
      <c r="J213" s="64"/>
      <c r="K213" s="1"/>
      <c r="L213" s="1">
        <v>1117.5999999999999</v>
      </c>
      <c r="M213" s="5">
        <f t="shared" si="6"/>
        <v>1117.5999999999999</v>
      </c>
      <c r="N213" s="6">
        <f t="shared" si="7"/>
        <v>0</v>
      </c>
    </row>
    <row r="214" spans="1:14" s="7" customFormat="1" ht="12.75">
      <c r="A214" s="49" t="s">
        <v>54</v>
      </c>
      <c r="B214" s="50" t="s">
        <v>273</v>
      </c>
      <c r="C214" s="50"/>
      <c r="D214" s="51"/>
      <c r="E214" s="51"/>
      <c r="F214" s="52">
        <v>30007.01</v>
      </c>
      <c r="G214" s="63"/>
      <c r="H214" s="63"/>
      <c r="I214" s="63"/>
      <c r="J214" s="63"/>
      <c r="K214" s="48"/>
      <c r="L214" s="48"/>
      <c r="M214" s="5">
        <f t="shared" si="6"/>
        <v>0</v>
      </c>
      <c r="N214" s="6">
        <f t="shared" si="7"/>
        <v>-30007.01</v>
      </c>
    </row>
    <row r="215" spans="1:14" s="7" customFormat="1">
      <c r="A215" s="36" t="s">
        <v>254</v>
      </c>
      <c r="B215" s="34" t="s">
        <v>566</v>
      </c>
      <c r="C215" s="34" t="s">
        <v>3</v>
      </c>
      <c r="D215" s="35">
        <v>1</v>
      </c>
      <c r="E215" s="35">
        <v>350</v>
      </c>
      <c r="F215" s="39">
        <v>350</v>
      </c>
      <c r="G215" s="64"/>
      <c r="H215" s="64"/>
      <c r="I215" s="64">
        <v>350</v>
      </c>
      <c r="J215" s="64"/>
      <c r="K215" s="1"/>
      <c r="L215" s="1"/>
      <c r="M215" s="5">
        <f t="shared" si="6"/>
        <v>350</v>
      </c>
      <c r="N215" s="6">
        <f t="shared" si="7"/>
        <v>0</v>
      </c>
    </row>
    <row r="216" spans="1:14" s="7" customFormat="1">
      <c r="A216" s="36" t="s">
        <v>255</v>
      </c>
      <c r="B216" s="34" t="s">
        <v>275</v>
      </c>
      <c r="C216" s="34" t="s">
        <v>276</v>
      </c>
      <c r="D216" s="35">
        <v>43</v>
      </c>
      <c r="E216" s="35">
        <v>74.17</v>
      </c>
      <c r="F216" s="39">
        <v>3189.31</v>
      </c>
      <c r="G216" s="64"/>
      <c r="H216" s="64"/>
      <c r="I216" s="64">
        <v>3189.31</v>
      </c>
      <c r="J216" s="64"/>
      <c r="K216" s="1"/>
      <c r="L216" s="1"/>
      <c r="M216" s="5">
        <f t="shared" si="6"/>
        <v>3189.31</v>
      </c>
      <c r="N216" s="6">
        <f t="shared" si="7"/>
        <v>0</v>
      </c>
    </row>
    <row r="217" spans="1:14" s="7" customFormat="1">
      <c r="A217" s="36" t="s">
        <v>256</v>
      </c>
      <c r="B217" s="34" t="s">
        <v>278</v>
      </c>
      <c r="C217" s="34" t="s">
        <v>276</v>
      </c>
      <c r="D217" s="35">
        <v>44</v>
      </c>
      <c r="E217" s="35">
        <v>95.88</v>
      </c>
      <c r="F217" s="39">
        <v>4218.72</v>
      </c>
      <c r="G217" s="64"/>
      <c r="H217" s="64"/>
      <c r="I217" s="64">
        <v>4218.72</v>
      </c>
      <c r="J217" s="64"/>
      <c r="K217" s="1"/>
      <c r="L217" s="1"/>
      <c r="M217" s="5">
        <f t="shared" si="6"/>
        <v>4218.72</v>
      </c>
      <c r="N217" s="6">
        <f t="shared" si="7"/>
        <v>0</v>
      </c>
    </row>
    <row r="218" spans="1:14" s="7" customFormat="1">
      <c r="A218" s="36" t="s">
        <v>257</v>
      </c>
      <c r="B218" s="34" t="s">
        <v>280</v>
      </c>
      <c r="C218" s="34" t="s">
        <v>276</v>
      </c>
      <c r="D218" s="35">
        <v>9</v>
      </c>
      <c r="E218" s="35">
        <v>88.48</v>
      </c>
      <c r="F218" s="39">
        <v>796.32</v>
      </c>
      <c r="G218" s="64"/>
      <c r="H218" s="64"/>
      <c r="I218" s="64">
        <v>796.32</v>
      </c>
      <c r="J218" s="64"/>
      <c r="K218" s="1"/>
      <c r="L218" s="1"/>
      <c r="M218" s="5">
        <f t="shared" si="6"/>
        <v>796.32</v>
      </c>
      <c r="N218" s="6">
        <f t="shared" si="7"/>
        <v>0</v>
      </c>
    </row>
    <row r="219" spans="1:14" s="7" customFormat="1">
      <c r="A219" s="36" t="s">
        <v>567</v>
      </c>
      <c r="B219" s="34" t="s">
        <v>282</v>
      </c>
      <c r="C219" s="34" t="s">
        <v>81</v>
      </c>
      <c r="D219" s="35">
        <v>373.35</v>
      </c>
      <c r="E219" s="35">
        <v>10.96</v>
      </c>
      <c r="F219" s="39">
        <v>4091.92</v>
      </c>
      <c r="G219" s="64"/>
      <c r="H219" s="64"/>
      <c r="I219" s="64">
        <v>1888.58</v>
      </c>
      <c r="J219" s="64">
        <v>2203.34</v>
      </c>
      <c r="K219" s="1"/>
      <c r="L219" s="1"/>
      <c r="M219" s="5">
        <f t="shared" si="6"/>
        <v>4091.92</v>
      </c>
      <c r="N219" s="6">
        <f t="shared" si="7"/>
        <v>0</v>
      </c>
    </row>
    <row r="220" spans="1:14" s="7" customFormat="1">
      <c r="A220" s="36" t="s">
        <v>568</v>
      </c>
      <c r="B220" s="34" t="s">
        <v>283</v>
      </c>
      <c r="C220" s="34" t="s">
        <v>81</v>
      </c>
      <c r="D220" s="35">
        <v>373.35</v>
      </c>
      <c r="E220" s="35">
        <v>8.2200000000000006</v>
      </c>
      <c r="F220" s="39">
        <v>3068.94</v>
      </c>
      <c r="G220" s="64"/>
      <c r="H220" s="64"/>
      <c r="I220" s="64"/>
      <c r="J220" s="64">
        <v>3068.94</v>
      </c>
      <c r="K220" s="1"/>
      <c r="L220" s="1"/>
      <c r="M220" s="5">
        <f t="shared" si="6"/>
        <v>3068.94</v>
      </c>
      <c r="N220" s="6">
        <f t="shared" si="7"/>
        <v>0</v>
      </c>
    </row>
    <row r="221" spans="1:14" s="7" customFormat="1">
      <c r="A221" s="36" t="s">
        <v>569</v>
      </c>
      <c r="B221" s="34" t="s">
        <v>284</v>
      </c>
      <c r="C221" s="34" t="s">
        <v>81</v>
      </c>
      <c r="D221" s="35">
        <v>59</v>
      </c>
      <c r="E221" s="35">
        <v>13.09</v>
      </c>
      <c r="F221" s="39">
        <v>772.31</v>
      </c>
      <c r="G221" s="64"/>
      <c r="H221" s="64"/>
      <c r="I221" s="64"/>
      <c r="J221" s="64">
        <v>772.31</v>
      </c>
      <c r="K221" s="1"/>
      <c r="L221" s="1"/>
      <c r="M221" s="5">
        <f t="shared" si="6"/>
        <v>772.31</v>
      </c>
      <c r="N221" s="6">
        <f t="shared" si="7"/>
        <v>0</v>
      </c>
    </row>
    <row r="222" spans="1:14" s="7" customFormat="1">
      <c r="A222" s="36" t="s">
        <v>570</v>
      </c>
      <c r="B222" s="34" t="s">
        <v>285</v>
      </c>
      <c r="C222" s="34" t="s">
        <v>81</v>
      </c>
      <c r="D222" s="35">
        <v>314.35000000000002</v>
      </c>
      <c r="E222" s="35">
        <v>22.58</v>
      </c>
      <c r="F222" s="39">
        <v>7098.02</v>
      </c>
      <c r="G222" s="64"/>
      <c r="H222" s="64"/>
      <c r="I222" s="64"/>
      <c r="J222" s="64">
        <v>7098.02</v>
      </c>
      <c r="K222" s="1"/>
      <c r="L222" s="1"/>
      <c r="M222" s="5">
        <f t="shared" si="6"/>
        <v>7098.02</v>
      </c>
      <c r="N222" s="6">
        <f t="shared" si="7"/>
        <v>0</v>
      </c>
    </row>
    <row r="223" spans="1:14" s="7" customFormat="1">
      <c r="A223" s="36" t="s">
        <v>571</v>
      </c>
      <c r="B223" s="34" t="s">
        <v>286</v>
      </c>
      <c r="C223" s="34" t="s">
        <v>3</v>
      </c>
      <c r="D223" s="35">
        <v>16</v>
      </c>
      <c r="E223" s="35">
        <v>30.73</v>
      </c>
      <c r="F223" s="39">
        <v>491.68</v>
      </c>
      <c r="G223" s="64"/>
      <c r="H223" s="64"/>
      <c r="I223" s="64"/>
      <c r="J223" s="64">
        <v>491.68</v>
      </c>
      <c r="K223" s="1"/>
      <c r="L223" s="1"/>
      <c r="M223" s="5">
        <f t="shared" si="6"/>
        <v>491.68</v>
      </c>
      <c r="N223" s="6">
        <f t="shared" si="7"/>
        <v>0</v>
      </c>
    </row>
    <row r="224" spans="1:14" s="7" customFormat="1">
      <c r="A224" s="36" t="s">
        <v>572</v>
      </c>
      <c r="B224" s="34" t="s">
        <v>287</v>
      </c>
      <c r="C224" s="34" t="s">
        <v>3</v>
      </c>
      <c r="D224" s="35">
        <v>9</v>
      </c>
      <c r="E224" s="35">
        <v>21.09</v>
      </c>
      <c r="F224" s="39">
        <v>189.81</v>
      </c>
      <c r="G224" s="64"/>
      <c r="H224" s="64"/>
      <c r="I224" s="64"/>
      <c r="J224" s="64">
        <v>189.81</v>
      </c>
      <c r="K224" s="1"/>
      <c r="L224" s="1"/>
      <c r="M224" s="5">
        <f t="shared" si="6"/>
        <v>189.81</v>
      </c>
      <c r="N224" s="6">
        <f t="shared" si="7"/>
        <v>0</v>
      </c>
    </row>
    <row r="225" spans="1:14" s="7" customFormat="1">
      <c r="A225" s="36" t="s">
        <v>573</v>
      </c>
      <c r="B225" s="34" t="s">
        <v>288</v>
      </c>
      <c r="C225" s="34" t="s">
        <v>3</v>
      </c>
      <c r="D225" s="35">
        <v>22</v>
      </c>
      <c r="E225" s="35">
        <v>41.12</v>
      </c>
      <c r="F225" s="39">
        <v>904.64</v>
      </c>
      <c r="G225" s="64"/>
      <c r="H225" s="64"/>
      <c r="I225" s="64"/>
      <c r="J225" s="64">
        <v>301.55</v>
      </c>
      <c r="K225" s="1">
        <v>603.09</v>
      </c>
      <c r="L225" s="1"/>
      <c r="M225" s="5">
        <f t="shared" si="6"/>
        <v>904.6400000000001</v>
      </c>
      <c r="N225" s="6">
        <f t="shared" si="7"/>
        <v>0</v>
      </c>
    </row>
    <row r="226" spans="1:14" s="7" customFormat="1">
      <c r="A226" s="36" t="s">
        <v>574</v>
      </c>
      <c r="B226" s="34" t="s">
        <v>289</v>
      </c>
      <c r="C226" s="34" t="s">
        <v>3</v>
      </c>
      <c r="D226" s="35">
        <v>18</v>
      </c>
      <c r="E226" s="35">
        <v>268.63</v>
      </c>
      <c r="F226" s="39">
        <v>4835.34</v>
      </c>
      <c r="G226" s="64"/>
      <c r="H226" s="64"/>
      <c r="I226" s="64"/>
      <c r="J226" s="64"/>
      <c r="K226" s="1">
        <v>4835.34</v>
      </c>
      <c r="L226" s="1"/>
      <c r="M226" s="5">
        <f t="shared" si="6"/>
        <v>4835.34</v>
      </c>
      <c r="N226" s="6">
        <f t="shared" si="7"/>
        <v>0</v>
      </c>
    </row>
    <row r="227" spans="1:14" s="7" customFormat="1" ht="12.75">
      <c r="A227" s="49" t="s">
        <v>55</v>
      </c>
      <c r="B227" s="50" t="s">
        <v>291</v>
      </c>
      <c r="C227" s="50"/>
      <c r="D227" s="51"/>
      <c r="E227" s="51"/>
      <c r="F227" s="52">
        <v>32283.13</v>
      </c>
      <c r="G227" s="63"/>
      <c r="H227" s="63"/>
      <c r="I227" s="63"/>
      <c r="J227" s="63"/>
      <c r="K227" s="48"/>
      <c r="L227" s="48"/>
      <c r="M227" s="5">
        <f t="shared" si="6"/>
        <v>0</v>
      </c>
      <c r="N227" s="6">
        <f t="shared" si="7"/>
        <v>-32283.13</v>
      </c>
    </row>
    <row r="228" spans="1:14" s="7" customFormat="1">
      <c r="A228" s="36" t="s">
        <v>259</v>
      </c>
      <c r="B228" s="34" t="s">
        <v>575</v>
      </c>
      <c r="C228" s="34" t="s">
        <v>3</v>
      </c>
      <c r="D228" s="35">
        <v>1</v>
      </c>
      <c r="E228" s="35">
        <v>185.3</v>
      </c>
      <c r="F228" s="39">
        <v>185.3</v>
      </c>
      <c r="G228" s="64"/>
      <c r="H228" s="64"/>
      <c r="I228" s="64">
        <v>185.3</v>
      </c>
      <c r="J228" s="64"/>
      <c r="K228" s="1"/>
      <c r="L228" s="1"/>
      <c r="M228" s="5">
        <f t="shared" si="6"/>
        <v>185.3</v>
      </c>
      <c r="N228" s="6">
        <f t="shared" si="7"/>
        <v>0</v>
      </c>
    </row>
    <row r="229" spans="1:14" s="7" customFormat="1">
      <c r="A229" s="36" t="s">
        <v>261</v>
      </c>
      <c r="B229" s="34" t="s">
        <v>293</v>
      </c>
      <c r="C229" s="34" t="s">
        <v>276</v>
      </c>
      <c r="D229" s="35">
        <v>51</v>
      </c>
      <c r="E229" s="35">
        <v>216.14</v>
      </c>
      <c r="F229" s="39">
        <v>11023.14</v>
      </c>
      <c r="G229" s="64"/>
      <c r="H229" s="64"/>
      <c r="I229" s="64">
        <v>11023.14</v>
      </c>
      <c r="J229" s="64"/>
      <c r="K229" s="1"/>
      <c r="L229" s="1"/>
      <c r="M229" s="5">
        <f t="shared" si="6"/>
        <v>11023.14</v>
      </c>
      <c r="N229" s="6">
        <f t="shared" si="7"/>
        <v>0</v>
      </c>
    </row>
    <row r="230" spans="1:14" s="7" customFormat="1">
      <c r="A230" s="36" t="s">
        <v>263</v>
      </c>
      <c r="B230" s="34" t="s">
        <v>294</v>
      </c>
      <c r="C230" s="34" t="s">
        <v>81</v>
      </c>
      <c r="D230" s="35">
        <v>215.4</v>
      </c>
      <c r="E230" s="35">
        <v>6.58</v>
      </c>
      <c r="F230" s="39">
        <v>1417.33</v>
      </c>
      <c r="G230" s="64"/>
      <c r="H230" s="64"/>
      <c r="I230" s="64">
        <v>1417.33</v>
      </c>
      <c r="J230" s="64"/>
      <c r="K230" s="1"/>
      <c r="L230" s="1"/>
      <c r="M230" s="5">
        <f t="shared" si="6"/>
        <v>1417.33</v>
      </c>
      <c r="N230" s="6">
        <f t="shared" si="7"/>
        <v>0</v>
      </c>
    </row>
    <row r="231" spans="1:14" s="7" customFormat="1">
      <c r="A231" s="36" t="s">
        <v>265</v>
      </c>
      <c r="B231" s="34" t="s">
        <v>295</v>
      </c>
      <c r="C231" s="34" t="s">
        <v>81</v>
      </c>
      <c r="D231" s="35">
        <v>215.4</v>
      </c>
      <c r="E231" s="35">
        <v>5.47</v>
      </c>
      <c r="F231" s="39">
        <v>1178.24</v>
      </c>
      <c r="G231" s="64"/>
      <c r="H231" s="64"/>
      <c r="I231" s="64">
        <v>589.12</v>
      </c>
      <c r="J231" s="64">
        <v>589.12</v>
      </c>
      <c r="K231" s="1"/>
      <c r="L231" s="1"/>
      <c r="M231" s="5">
        <f t="shared" si="6"/>
        <v>1178.24</v>
      </c>
      <c r="N231" s="6">
        <f t="shared" si="7"/>
        <v>0</v>
      </c>
    </row>
    <row r="232" spans="1:14" s="7" customFormat="1">
      <c r="A232" s="36" t="s">
        <v>267</v>
      </c>
      <c r="B232" s="34" t="s">
        <v>296</v>
      </c>
      <c r="C232" s="34" t="s">
        <v>81</v>
      </c>
      <c r="D232" s="35">
        <v>90</v>
      </c>
      <c r="E232" s="35">
        <v>14.07</v>
      </c>
      <c r="F232" s="39">
        <v>1266.3</v>
      </c>
      <c r="G232" s="64"/>
      <c r="H232" s="64"/>
      <c r="I232" s="64"/>
      <c r="J232" s="64">
        <v>1266.3</v>
      </c>
      <c r="K232" s="1"/>
      <c r="L232" s="1"/>
      <c r="M232" s="5">
        <f t="shared" si="6"/>
        <v>1266.3</v>
      </c>
      <c r="N232" s="6">
        <f t="shared" si="7"/>
        <v>0</v>
      </c>
    </row>
    <row r="233" spans="1:14" s="7" customFormat="1">
      <c r="A233" s="36" t="s">
        <v>269</v>
      </c>
      <c r="B233" s="34" t="s">
        <v>297</v>
      </c>
      <c r="C233" s="34" t="s">
        <v>81</v>
      </c>
      <c r="D233" s="35">
        <v>97.4</v>
      </c>
      <c r="E233" s="35">
        <v>11.06</v>
      </c>
      <c r="F233" s="39">
        <v>1077.24</v>
      </c>
      <c r="G233" s="64"/>
      <c r="H233" s="64"/>
      <c r="I233" s="64"/>
      <c r="J233" s="64">
        <v>1077.24</v>
      </c>
      <c r="K233" s="1"/>
      <c r="L233" s="1"/>
      <c r="M233" s="5">
        <f t="shared" si="6"/>
        <v>1077.24</v>
      </c>
      <c r="N233" s="6">
        <f t="shared" si="7"/>
        <v>0</v>
      </c>
    </row>
    <row r="234" spans="1:14" s="7" customFormat="1">
      <c r="A234" s="36" t="s">
        <v>271</v>
      </c>
      <c r="B234" s="34" t="s">
        <v>298</v>
      </c>
      <c r="C234" s="34" t="s">
        <v>81</v>
      </c>
      <c r="D234" s="35">
        <v>33</v>
      </c>
      <c r="E234" s="35">
        <v>7.25</v>
      </c>
      <c r="F234" s="39">
        <v>239.25</v>
      </c>
      <c r="G234" s="64"/>
      <c r="H234" s="64"/>
      <c r="I234" s="64"/>
      <c r="J234" s="64">
        <v>239.25</v>
      </c>
      <c r="K234" s="1"/>
      <c r="L234" s="1"/>
      <c r="M234" s="5">
        <f t="shared" si="6"/>
        <v>239.25</v>
      </c>
      <c r="N234" s="6">
        <f t="shared" si="7"/>
        <v>0</v>
      </c>
    </row>
    <row r="235" spans="1:14" s="7" customFormat="1">
      <c r="A235" s="36" t="s">
        <v>576</v>
      </c>
      <c r="B235" s="34" t="s">
        <v>299</v>
      </c>
      <c r="C235" s="34" t="s">
        <v>3</v>
      </c>
      <c r="D235" s="35">
        <v>11</v>
      </c>
      <c r="E235" s="35">
        <v>76.05</v>
      </c>
      <c r="F235" s="39">
        <v>836.55</v>
      </c>
      <c r="G235" s="64"/>
      <c r="H235" s="64"/>
      <c r="I235" s="64"/>
      <c r="J235" s="64">
        <v>836.55</v>
      </c>
      <c r="K235" s="1"/>
      <c r="L235" s="1"/>
      <c r="M235" s="5">
        <f t="shared" si="6"/>
        <v>836.55</v>
      </c>
      <c r="N235" s="6">
        <f t="shared" si="7"/>
        <v>0</v>
      </c>
    </row>
    <row r="236" spans="1:14" s="7" customFormat="1">
      <c r="A236" s="36" t="s">
        <v>577</v>
      </c>
      <c r="B236" s="34" t="s">
        <v>300</v>
      </c>
      <c r="C236" s="34" t="s">
        <v>3</v>
      </c>
      <c r="D236" s="35">
        <v>11</v>
      </c>
      <c r="E236" s="35">
        <v>94.92</v>
      </c>
      <c r="F236" s="39">
        <v>1044.1199999999999</v>
      </c>
      <c r="G236" s="64"/>
      <c r="H236" s="64"/>
      <c r="I236" s="64"/>
      <c r="J236" s="64">
        <v>1044.1199999999999</v>
      </c>
      <c r="K236" s="1"/>
      <c r="L236" s="1"/>
      <c r="M236" s="5">
        <f t="shared" si="6"/>
        <v>1044.1199999999999</v>
      </c>
      <c r="N236" s="6">
        <f t="shared" si="7"/>
        <v>0</v>
      </c>
    </row>
    <row r="237" spans="1:14" s="7" customFormat="1">
      <c r="A237" s="36" t="s">
        <v>578</v>
      </c>
      <c r="B237" s="34" t="s">
        <v>301</v>
      </c>
      <c r="C237" s="34" t="s">
        <v>103</v>
      </c>
      <c r="D237" s="35">
        <v>1</v>
      </c>
      <c r="E237" s="35">
        <v>2200</v>
      </c>
      <c r="F237" s="39">
        <v>2200</v>
      </c>
      <c r="G237" s="64"/>
      <c r="H237" s="64"/>
      <c r="I237" s="64"/>
      <c r="J237" s="64">
        <v>2200</v>
      </c>
      <c r="K237" s="1"/>
      <c r="L237" s="1"/>
      <c r="M237" s="5">
        <f t="shared" si="6"/>
        <v>2200</v>
      </c>
      <c r="N237" s="6">
        <f t="shared" si="7"/>
        <v>0</v>
      </c>
    </row>
    <row r="238" spans="1:14" s="7" customFormat="1" ht="12.75">
      <c r="A238" s="54" t="s">
        <v>579</v>
      </c>
      <c r="B238" s="55" t="s">
        <v>302</v>
      </c>
      <c r="C238" s="55"/>
      <c r="D238" s="56"/>
      <c r="E238" s="56"/>
      <c r="F238" s="57">
        <v>11815.66</v>
      </c>
      <c r="G238" s="63"/>
      <c r="H238" s="63"/>
      <c r="I238" s="63"/>
      <c r="J238" s="63"/>
      <c r="K238" s="48"/>
      <c r="L238" s="48"/>
      <c r="M238" s="5">
        <f t="shared" si="6"/>
        <v>0</v>
      </c>
      <c r="N238" s="6">
        <f t="shared" si="7"/>
        <v>-11815.66</v>
      </c>
    </row>
    <row r="239" spans="1:14" s="7" customFormat="1">
      <c r="A239" s="36" t="s">
        <v>580</v>
      </c>
      <c r="B239" s="34" t="s">
        <v>581</v>
      </c>
      <c r="C239" s="34" t="s">
        <v>3</v>
      </c>
      <c r="D239" s="35">
        <v>2</v>
      </c>
      <c r="E239" s="35">
        <v>2540.25</v>
      </c>
      <c r="F239" s="39">
        <v>5080.5</v>
      </c>
      <c r="G239" s="64"/>
      <c r="H239" s="64"/>
      <c r="I239" s="64">
        <v>5080.5</v>
      </c>
      <c r="J239" s="64"/>
      <c r="K239" s="1"/>
      <c r="L239" s="1"/>
      <c r="M239" s="5">
        <f t="shared" si="6"/>
        <v>5080.5</v>
      </c>
      <c r="N239" s="6">
        <f t="shared" si="7"/>
        <v>0</v>
      </c>
    </row>
    <row r="240" spans="1:14" s="7" customFormat="1">
      <c r="A240" s="36" t="s">
        <v>582</v>
      </c>
      <c r="B240" s="34" t="s">
        <v>303</v>
      </c>
      <c r="C240" s="34" t="s">
        <v>3</v>
      </c>
      <c r="D240" s="35">
        <v>2</v>
      </c>
      <c r="E240" s="35">
        <v>888.1</v>
      </c>
      <c r="F240" s="39">
        <v>1776.2</v>
      </c>
      <c r="G240" s="64"/>
      <c r="H240" s="64"/>
      <c r="I240" s="64">
        <v>1776.2</v>
      </c>
      <c r="J240" s="64"/>
      <c r="K240" s="1"/>
      <c r="L240" s="1"/>
      <c r="M240" s="5">
        <f t="shared" si="6"/>
        <v>1776.2</v>
      </c>
      <c r="N240" s="6">
        <f t="shared" si="7"/>
        <v>0</v>
      </c>
    </row>
    <row r="241" spans="1:14" s="7" customFormat="1">
      <c r="A241" s="36" t="s">
        <v>583</v>
      </c>
      <c r="B241" s="34" t="s">
        <v>584</v>
      </c>
      <c r="C241" s="34" t="s">
        <v>3</v>
      </c>
      <c r="D241" s="35">
        <v>2</v>
      </c>
      <c r="E241" s="35">
        <v>2479.48</v>
      </c>
      <c r="F241" s="39">
        <v>4958.96</v>
      </c>
      <c r="G241" s="64"/>
      <c r="H241" s="64"/>
      <c r="I241" s="64">
        <v>4958.96</v>
      </c>
      <c r="J241" s="64"/>
      <c r="K241" s="1"/>
      <c r="L241" s="1"/>
      <c r="M241" s="5">
        <f t="shared" si="6"/>
        <v>4958.96</v>
      </c>
      <c r="N241" s="6">
        <f t="shared" si="7"/>
        <v>0</v>
      </c>
    </row>
    <row r="242" spans="1:14" s="7" customFormat="1" ht="12.75">
      <c r="A242" s="49" t="s">
        <v>56</v>
      </c>
      <c r="B242" s="50" t="s">
        <v>304</v>
      </c>
      <c r="C242" s="50"/>
      <c r="D242" s="51"/>
      <c r="E242" s="51"/>
      <c r="F242" s="52">
        <v>25560.87</v>
      </c>
      <c r="G242" s="63"/>
      <c r="H242" s="63"/>
      <c r="I242" s="63"/>
      <c r="J242" s="63"/>
      <c r="K242" s="48"/>
      <c r="L242" s="48"/>
      <c r="M242" s="5">
        <f t="shared" si="6"/>
        <v>0</v>
      </c>
      <c r="N242" s="6">
        <f t="shared" si="7"/>
        <v>-25560.87</v>
      </c>
    </row>
    <row r="243" spans="1:14" s="7" customFormat="1">
      <c r="A243" s="36" t="s">
        <v>274</v>
      </c>
      <c r="B243" s="34" t="s">
        <v>585</v>
      </c>
      <c r="C243" s="34" t="s">
        <v>81</v>
      </c>
      <c r="D243" s="35">
        <v>247.2</v>
      </c>
      <c r="E243" s="35">
        <v>31.25</v>
      </c>
      <c r="F243" s="39">
        <v>7725</v>
      </c>
      <c r="G243" s="64"/>
      <c r="H243" s="64"/>
      <c r="I243" s="64">
        <v>1404.55</v>
      </c>
      <c r="J243" s="64">
        <v>6320.45</v>
      </c>
      <c r="K243" s="1"/>
      <c r="L243" s="1"/>
      <c r="M243" s="5">
        <f t="shared" si="6"/>
        <v>7725</v>
      </c>
      <c r="N243" s="6">
        <f t="shared" si="7"/>
        <v>0</v>
      </c>
    </row>
    <row r="244" spans="1:14" s="7" customFormat="1" ht="12.6" customHeight="1">
      <c r="A244" s="36" t="s">
        <v>277</v>
      </c>
      <c r="B244" s="34" t="s">
        <v>305</v>
      </c>
      <c r="C244" s="34" t="s">
        <v>81</v>
      </c>
      <c r="D244" s="35">
        <v>296</v>
      </c>
      <c r="E244" s="35">
        <v>15.16</v>
      </c>
      <c r="F244" s="39">
        <v>4487.3599999999997</v>
      </c>
      <c r="G244" s="64"/>
      <c r="H244" s="64"/>
      <c r="I244" s="64"/>
      <c r="J244" s="64">
        <v>4487.3599999999997</v>
      </c>
      <c r="K244" s="1"/>
      <c r="L244" s="1"/>
      <c r="M244" s="5">
        <f t="shared" si="6"/>
        <v>4487.3599999999997</v>
      </c>
      <c r="N244" s="6">
        <f t="shared" si="7"/>
        <v>0</v>
      </c>
    </row>
    <row r="245" spans="1:14" s="7" customFormat="1">
      <c r="A245" s="36" t="s">
        <v>279</v>
      </c>
      <c r="B245" s="34" t="s">
        <v>306</v>
      </c>
      <c r="C245" s="34" t="s">
        <v>3</v>
      </c>
      <c r="D245" s="35">
        <v>48</v>
      </c>
      <c r="E245" s="35">
        <v>270.33</v>
      </c>
      <c r="F245" s="39">
        <v>12975.84</v>
      </c>
      <c r="G245" s="64"/>
      <c r="H245" s="64"/>
      <c r="I245" s="64"/>
      <c r="J245" s="64">
        <v>12975.84</v>
      </c>
      <c r="K245" s="1"/>
      <c r="L245" s="1"/>
      <c r="M245" s="5">
        <f t="shared" si="6"/>
        <v>12975.84</v>
      </c>
      <c r="N245" s="6">
        <f t="shared" si="7"/>
        <v>0</v>
      </c>
    </row>
    <row r="246" spans="1:14" s="7" customFormat="1">
      <c r="A246" s="36" t="s">
        <v>281</v>
      </c>
      <c r="B246" s="34" t="s">
        <v>586</v>
      </c>
      <c r="C246" s="34" t="s">
        <v>81</v>
      </c>
      <c r="D246" s="35">
        <v>14.4</v>
      </c>
      <c r="E246" s="35">
        <v>25.88</v>
      </c>
      <c r="F246" s="39">
        <v>372.67</v>
      </c>
      <c r="G246" s="64"/>
      <c r="H246" s="64"/>
      <c r="I246" s="64"/>
      <c r="J246" s="64">
        <v>372.67</v>
      </c>
      <c r="K246" s="1"/>
      <c r="L246" s="1"/>
      <c r="M246" s="5">
        <f t="shared" si="6"/>
        <v>372.67</v>
      </c>
      <c r="N246" s="6">
        <f t="shared" si="7"/>
        <v>0</v>
      </c>
    </row>
    <row r="247" spans="1:14" s="7" customFormat="1" ht="12.75">
      <c r="A247" s="49" t="s">
        <v>290</v>
      </c>
      <c r="B247" s="50" t="s">
        <v>171</v>
      </c>
      <c r="C247" s="50"/>
      <c r="D247" s="51"/>
      <c r="E247" s="51"/>
      <c r="F247" s="52">
        <v>482.18</v>
      </c>
      <c r="G247" s="63"/>
      <c r="H247" s="63"/>
      <c r="I247" s="63"/>
      <c r="J247" s="63"/>
      <c r="K247" s="48"/>
      <c r="L247" s="48"/>
      <c r="M247" s="5">
        <f t="shared" si="6"/>
        <v>0</v>
      </c>
      <c r="N247" s="6">
        <f t="shared" si="7"/>
        <v>-482.18</v>
      </c>
    </row>
    <row r="248" spans="1:14" s="7" customFormat="1">
      <c r="A248" s="36" t="s">
        <v>292</v>
      </c>
      <c r="B248" s="34" t="s">
        <v>307</v>
      </c>
      <c r="C248" s="34" t="s">
        <v>103</v>
      </c>
      <c r="D248" s="35">
        <v>1</v>
      </c>
      <c r="E248" s="35">
        <v>482.18</v>
      </c>
      <c r="F248" s="39">
        <v>482.18</v>
      </c>
      <c r="G248" s="64"/>
      <c r="H248" s="64"/>
      <c r="I248" s="64">
        <v>482.18</v>
      </c>
      <c r="J248" s="64"/>
      <c r="K248" s="1"/>
      <c r="L248" s="1"/>
      <c r="M248" s="5">
        <f t="shared" si="6"/>
        <v>482.18</v>
      </c>
      <c r="N248" s="6">
        <f t="shared" si="7"/>
        <v>0</v>
      </c>
    </row>
    <row r="249" spans="1:14" s="7" customFormat="1" ht="12.75">
      <c r="A249" s="44" t="s">
        <v>34</v>
      </c>
      <c r="B249" s="45" t="s">
        <v>308</v>
      </c>
      <c r="C249" s="45"/>
      <c r="D249" s="46"/>
      <c r="E249" s="46"/>
      <c r="F249" s="47">
        <v>105130.82</v>
      </c>
      <c r="G249" s="63"/>
      <c r="H249" s="63"/>
      <c r="I249" s="63"/>
      <c r="J249" s="63"/>
      <c r="K249" s="48"/>
      <c r="L249" s="48"/>
      <c r="M249" s="5">
        <f t="shared" si="6"/>
        <v>0</v>
      </c>
      <c r="N249" s="6">
        <f t="shared" si="7"/>
        <v>-105130.82</v>
      </c>
    </row>
    <row r="250" spans="1:14" s="7" customFormat="1" ht="12.75">
      <c r="A250" s="49" t="s">
        <v>35</v>
      </c>
      <c r="B250" s="50" t="s">
        <v>36</v>
      </c>
      <c r="C250" s="50"/>
      <c r="D250" s="51"/>
      <c r="E250" s="51"/>
      <c r="F250" s="52">
        <v>8022.56</v>
      </c>
      <c r="G250" s="63"/>
      <c r="H250" s="63"/>
      <c r="I250" s="63"/>
      <c r="J250" s="63"/>
      <c r="K250" s="48"/>
      <c r="L250" s="48"/>
      <c r="M250" s="5">
        <f t="shared" si="6"/>
        <v>0</v>
      </c>
      <c r="N250" s="6">
        <f t="shared" si="7"/>
        <v>-8022.56</v>
      </c>
    </row>
    <row r="251" spans="1:14" s="7" customFormat="1">
      <c r="A251" s="36" t="s">
        <v>37</v>
      </c>
      <c r="B251" s="34" t="s">
        <v>309</v>
      </c>
      <c r="C251" s="34" t="s">
        <v>81</v>
      </c>
      <c r="D251" s="35">
        <v>377</v>
      </c>
      <c r="E251" s="35">
        <v>10.98</v>
      </c>
      <c r="F251" s="39">
        <v>4139.46</v>
      </c>
      <c r="G251" s="64"/>
      <c r="H251" s="64"/>
      <c r="I251" s="64">
        <v>3725.51</v>
      </c>
      <c r="J251" s="64">
        <v>413.95</v>
      </c>
      <c r="K251" s="1"/>
      <c r="L251" s="1"/>
      <c r="M251" s="5">
        <f t="shared" si="6"/>
        <v>4139.46</v>
      </c>
      <c r="N251" s="6">
        <f t="shared" si="7"/>
        <v>0</v>
      </c>
    </row>
    <row r="252" spans="1:14" s="7" customFormat="1">
      <c r="A252" s="36" t="s">
        <v>310</v>
      </c>
      <c r="B252" s="34" t="s">
        <v>311</v>
      </c>
      <c r="C252" s="34" t="s">
        <v>81</v>
      </c>
      <c r="D252" s="35">
        <v>377</v>
      </c>
      <c r="E252" s="35">
        <v>10.3</v>
      </c>
      <c r="F252" s="39">
        <v>3883.1</v>
      </c>
      <c r="G252" s="64"/>
      <c r="H252" s="64"/>
      <c r="I252" s="64">
        <v>3883.1</v>
      </c>
      <c r="J252" s="64"/>
      <c r="K252" s="1"/>
      <c r="L252" s="1"/>
      <c r="M252" s="5">
        <f t="shared" si="6"/>
        <v>3883.1</v>
      </c>
      <c r="N252" s="6">
        <f t="shared" si="7"/>
        <v>0</v>
      </c>
    </row>
    <row r="253" spans="1:14" s="7" customFormat="1" ht="12.75">
      <c r="A253" s="49" t="s">
        <v>38</v>
      </c>
      <c r="B253" s="50" t="s">
        <v>312</v>
      </c>
      <c r="C253" s="50"/>
      <c r="D253" s="51"/>
      <c r="E253" s="51"/>
      <c r="F253" s="52">
        <v>6065.64</v>
      </c>
      <c r="G253" s="63"/>
      <c r="H253" s="63"/>
      <c r="I253" s="63"/>
      <c r="J253" s="63"/>
      <c r="K253" s="48"/>
      <c r="L253" s="48"/>
      <c r="M253" s="5">
        <f t="shared" si="6"/>
        <v>0</v>
      </c>
      <c r="N253" s="6">
        <f>+M253-F253</f>
        <v>-6065.64</v>
      </c>
    </row>
    <row r="254" spans="1:14" s="7" customFormat="1">
      <c r="A254" s="36" t="s">
        <v>39</v>
      </c>
      <c r="B254" s="34" t="s">
        <v>313</v>
      </c>
      <c r="C254" s="34" t="s">
        <v>81</v>
      </c>
      <c r="D254" s="35">
        <v>581</v>
      </c>
      <c r="E254" s="35">
        <v>10.44</v>
      </c>
      <c r="F254" s="39">
        <v>6065.64</v>
      </c>
      <c r="G254" s="64"/>
      <c r="H254" s="64"/>
      <c r="I254" s="64">
        <v>6065.64</v>
      </c>
      <c r="J254" s="64"/>
      <c r="K254" s="1"/>
      <c r="L254" s="1"/>
      <c r="M254" s="5">
        <f t="shared" si="6"/>
        <v>6065.64</v>
      </c>
      <c r="N254" s="6">
        <f t="shared" si="7"/>
        <v>0</v>
      </c>
    </row>
    <row r="255" spans="1:14" s="7" customFormat="1" ht="12.75">
      <c r="A255" s="49" t="s">
        <v>40</v>
      </c>
      <c r="B255" s="50" t="s">
        <v>314</v>
      </c>
      <c r="C255" s="50"/>
      <c r="D255" s="51"/>
      <c r="E255" s="51"/>
      <c r="F255" s="52">
        <v>9758.0400000000009</v>
      </c>
      <c r="G255" s="63"/>
      <c r="H255" s="63"/>
      <c r="I255" s="63"/>
      <c r="J255" s="63"/>
      <c r="K255" s="48"/>
      <c r="L255" s="48"/>
      <c r="M255" s="5">
        <f t="shared" si="6"/>
        <v>0</v>
      </c>
      <c r="N255" s="6">
        <f>+M255-F255</f>
        <v>-9758.0400000000009</v>
      </c>
    </row>
    <row r="256" spans="1:14" s="7" customFormat="1">
      <c r="A256" s="36" t="s">
        <v>41</v>
      </c>
      <c r="B256" s="34" t="s">
        <v>315</v>
      </c>
      <c r="C256" s="34" t="s">
        <v>81</v>
      </c>
      <c r="D256" s="35">
        <v>912</v>
      </c>
      <c r="E256" s="35">
        <v>5.33</v>
      </c>
      <c r="F256" s="39">
        <v>4860.96</v>
      </c>
      <c r="G256" s="64"/>
      <c r="H256" s="64"/>
      <c r="I256" s="64"/>
      <c r="J256" s="64"/>
      <c r="K256" s="1"/>
      <c r="L256" s="1">
        <v>4860.96</v>
      </c>
      <c r="M256" s="5">
        <f t="shared" si="6"/>
        <v>4860.96</v>
      </c>
      <c r="N256" s="6">
        <f t="shared" si="7"/>
        <v>0</v>
      </c>
    </row>
    <row r="257" spans="1:14" s="7" customFormat="1">
      <c r="A257" s="36" t="s">
        <v>51</v>
      </c>
      <c r="B257" s="34" t="s">
        <v>316</v>
      </c>
      <c r="C257" s="34" t="s">
        <v>81</v>
      </c>
      <c r="D257" s="35">
        <v>732</v>
      </c>
      <c r="E257" s="35">
        <v>6.69</v>
      </c>
      <c r="F257" s="39">
        <v>4897.08</v>
      </c>
      <c r="G257" s="64"/>
      <c r="H257" s="64"/>
      <c r="I257" s="64"/>
      <c r="J257" s="64"/>
      <c r="K257" s="1"/>
      <c r="L257" s="1">
        <v>4897.08</v>
      </c>
      <c r="M257" s="5">
        <f t="shared" si="6"/>
        <v>4897.08</v>
      </c>
      <c r="N257" s="6">
        <f t="shared" si="7"/>
        <v>0</v>
      </c>
    </row>
    <row r="258" spans="1:14" s="7" customFormat="1" ht="12.75">
      <c r="A258" s="49" t="s">
        <v>42</v>
      </c>
      <c r="B258" s="50" t="s">
        <v>317</v>
      </c>
      <c r="C258" s="50"/>
      <c r="D258" s="51"/>
      <c r="E258" s="51"/>
      <c r="F258" s="52">
        <v>10347.84</v>
      </c>
      <c r="G258" s="63"/>
      <c r="H258" s="63"/>
      <c r="I258" s="63"/>
      <c r="J258" s="63"/>
      <c r="K258" s="48"/>
      <c r="L258" s="48"/>
      <c r="M258" s="5">
        <f t="shared" si="6"/>
        <v>0</v>
      </c>
      <c r="N258" s="6">
        <f>+M258-F258</f>
        <v>-10347.84</v>
      </c>
    </row>
    <row r="259" spans="1:14" s="7" customFormat="1">
      <c r="A259" s="36" t="s">
        <v>43</v>
      </c>
      <c r="B259" s="34" t="s">
        <v>318</v>
      </c>
      <c r="C259" s="34" t="s">
        <v>81</v>
      </c>
      <c r="D259" s="35">
        <v>60</v>
      </c>
      <c r="E259" s="35">
        <v>9.16</v>
      </c>
      <c r="F259" s="39">
        <v>549.6</v>
      </c>
      <c r="G259" s="64"/>
      <c r="H259" s="64"/>
      <c r="I259" s="64"/>
      <c r="J259" s="64">
        <v>549.6</v>
      </c>
      <c r="K259" s="1"/>
      <c r="L259" s="1"/>
      <c r="M259" s="5">
        <f t="shared" si="6"/>
        <v>549.6</v>
      </c>
      <c r="N259" s="6">
        <f t="shared" si="7"/>
        <v>0</v>
      </c>
    </row>
    <row r="260" spans="1:14" s="7" customFormat="1">
      <c r="A260" s="36" t="s">
        <v>44</v>
      </c>
      <c r="B260" s="34" t="s">
        <v>319</v>
      </c>
      <c r="C260" s="34" t="s">
        <v>81</v>
      </c>
      <c r="D260" s="35">
        <v>1644</v>
      </c>
      <c r="E260" s="35">
        <v>5.96</v>
      </c>
      <c r="F260" s="39">
        <v>9798.24</v>
      </c>
      <c r="G260" s="64"/>
      <c r="H260" s="64"/>
      <c r="I260" s="64"/>
      <c r="J260" s="64">
        <v>9798.24</v>
      </c>
      <c r="K260" s="1"/>
      <c r="L260" s="1"/>
      <c r="M260" s="5">
        <f t="shared" si="6"/>
        <v>9798.24</v>
      </c>
      <c r="N260" s="6">
        <f t="shared" si="7"/>
        <v>0</v>
      </c>
    </row>
    <row r="261" spans="1:14" s="7" customFormat="1" ht="12.75">
      <c r="A261" s="49" t="s">
        <v>45</v>
      </c>
      <c r="B261" s="50" t="s">
        <v>320</v>
      </c>
      <c r="C261" s="50"/>
      <c r="D261" s="51"/>
      <c r="E261" s="51"/>
      <c r="F261" s="52">
        <v>11546.41</v>
      </c>
      <c r="G261" s="63"/>
      <c r="H261" s="63"/>
      <c r="I261" s="63"/>
      <c r="J261" s="63"/>
      <c r="K261" s="48"/>
      <c r="L261" s="48"/>
      <c r="M261" s="5">
        <f t="shared" si="6"/>
        <v>0</v>
      </c>
      <c r="N261" s="6">
        <f>+M261-F261</f>
        <v>-11546.41</v>
      </c>
    </row>
    <row r="262" spans="1:14" s="7" customFormat="1">
      <c r="A262" s="36" t="s">
        <v>46</v>
      </c>
      <c r="B262" s="34" t="s">
        <v>321</v>
      </c>
      <c r="C262" s="34" t="s">
        <v>3</v>
      </c>
      <c r="D262" s="35">
        <v>91</v>
      </c>
      <c r="E262" s="35">
        <v>35.1</v>
      </c>
      <c r="F262" s="39">
        <v>3194.1</v>
      </c>
      <c r="G262" s="64"/>
      <c r="H262" s="64"/>
      <c r="I262" s="64"/>
      <c r="J262" s="64"/>
      <c r="K262" s="1"/>
      <c r="L262" s="1">
        <v>3194.1</v>
      </c>
      <c r="M262" s="5">
        <f t="shared" si="6"/>
        <v>3194.1</v>
      </c>
      <c r="N262" s="6">
        <f t="shared" si="7"/>
        <v>0</v>
      </c>
    </row>
    <row r="263" spans="1:14" s="7" customFormat="1">
      <c r="A263" s="36" t="s">
        <v>57</v>
      </c>
      <c r="B263" s="34" t="s">
        <v>587</v>
      </c>
      <c r="C263" s="34" t="s">
        <v>3</v>
      </c>
      <c r="D263" s="35">
        <v>30</v>
      </c>
      <c r="E263" s="35">
        <v>103.54</v>
      </c>
      <c r="F263" s="39">
        <v>3106.2</v>
      </c>
      <c r="G263" s="64"/>
      <c r="H263" s="64"/>
      <c r="I263" s="64"/>
      <c r="J263" s="64"/>
      <c r="K263" s="1"/>
      <c r="L263" s="1">
        <v>3106.2</v>
      </c>
      <c r="M263" s="5">
        <f t="shared" si="6"/>
        <v>3106.2</v>
      </c>
      <c r="N263" s="6">
        <f t="shared" si="7"/>
        <v>0</v>
      </c>
    </row>
    <row r="264" spans="1:14" s="7" customFormat="1">
      <c r="A264" s="36" t="s">
        <v>58</v>
      </c>
      <c r="B264" s="34" t="s">
        <v>322</v>
      </c>
      <c r="C264" s="34" t="s">
        <v>3</v>
      </c>
      <c r="D264" s="35">
        <v>24</v>
      </c>
      <c r="E264" s="35">
        <v>33.22</v>
      </c>
      <c r="F264" s="39">
        <v>797.28</v>
      </c>
      <c r="G264" s="64"/>
      <c r="H264" s="64"/>
      <c r="I264" s="64"/>
      <c r="J264" s="64"/>
      <c r="K264" s="1"/>
      <c r="L264" s="1">
        <v>797.28</v>
      </c>
      <c r="M264" s="5">
        <f t="shared" si="6"/>
        <v>797.28</v>
      </c>
      <c r="N264" s="6">
        <f t="shared" si="7"/>
        <v>0</v>
      </c>
    </row>
    <row r="265" spans="1:14" s="7" customFormat="1">
      <c r="A265" s="36" t="s">
        <v>324</v>
      </c>
      <c r="B265" s="34" t="s">
        <v>323</v>
      </c>
      <c r="C265" s="34" t="s">
        <v>3</v>
      </c>
      <c r="D265" s="35">
        <v>22</v>
      </c>
      <c r="E265" s="35">
        <v>35.17</v>
      </c>
      <c r="F265" s="39">
        <v>773.74</v>
      </c>
      <c r="G265" s="64"/>
      <c r="H265" s="64"/>
      <c r="I265" s="64"/>
      <c r="J265" s="64"/>
      <c r="K265" s="1"/>
      <c r="L265" s="1">
        <v>773.74</v>
      </c>
      <c r="M265" s="5">
        <f t="shared" si="6"/>
        <v>773.74</v>
      </c>
      <c r="N265" s="6">
        <f t="shared" si="7"/>
        <v>0</v>
      </c>
    </row>
    <row r="266" spans="1:14" s="7" customFormat="1">
      <c r="A266" s="36" t="s">
        <v>588</v>
      </c>
      <c r="B266" s="34" t="s">
        <v>589</v>
      </c>
      <c r="C266" s="34" t="s">
        <v>276</v>
      </c>
      <c r="D266" s="35">
        <v>9</v>
      </c>
      <c r="E266" s="35">
        <v>82.17</v>
      </c>
      <c r="F266" s="39">
        <v>739.53</v>
      </c>
      <c r="G266" s="64"/>
      <c r="H266" s="64"/>
      <c r="I266" s="64"/>
      <c r="J266" s="64"/>
      <c r="K266" s="1"/>
      <c r="L266" s="1">
        <v>739.53</v>
      </c>
      <c r="M266" s="5">
        <f t="shared" si="6"/>
        <v>739.53</v>
      </c>
      <c r="N266" s="6">
        <f t="shared" si="7"/>
        <v>0</v>
      </c>
    </row>
    <row r="267" spans="1:14" s="7" customFormat="1">
      <c r="A267" s="36" t="s">
        <v>590</v>
      </c>
      <c r="B267" s="34" t="s">
        <v>591</v>
      </c>
      <c r="C267" s="34" t="s">
        <v>276</v>
      </c>
      <c r="D267" s="35">
        <v>4</v>
      </c>
      <c r="E267" s="35">
        <v>89.95</v>
      </c>
      <c r="F267" s="39">
        <v>359.8</v>
      </c>
      <c r="G267" s="64"/>
      <c r="H267" s="64"/>
      <c r="I267" s="64"/>
      <c r="J267" s="64"/>
      <c r="K267" s="1"/>
      <c r="L267" s="1">
        <v>359.8</v>
      </c>
      <c r="M267" s="5">
        <f t="shared" si="6"/>
        <v>359.8</v>
      </c>
      <c r="N267" s="6">
        <f t="shared" si="7"/>
        <v>0</v>
      </c>
    </row>
    <row r="268" spans="1:14" s="7" customFormat="1">
      <c r="A268" s="36" t="s">
        <v>592</v>
      </c>
      <c r="B268" s="34" t="s">
        <v>325</v>
      </c>
      <c r="C268" s="34" t="s">
        <v>3</v>
      </c>
      <c r="D268" s="35">
        <v>3</v>
      </c>
      <c r="E268" s="35">
        <v>91.92</v>
      </c>
      <c r="F268" s="39">
        <v>275.76</v>
      </c>
      <c r="G268" s="64"/>
      <c r="H268" s="64"/>
      <c r="I268" s="64">
        <v>275.76</v>
      </c>
      <c r="J268" s="64"/>
      <c r="K268" s="1"/>
      <c r="L268" s="1"/>
      <c r="M268" s="5">
        <f t="shared" ref="M268:M303" si="8">SUM(G268:L268)</f>
        <v>275.76</v>
      </c>
      <c r="N268" s="6">
        <f t="shared" ref="N268:N303" si="9">+M268-F268</f>
        <v>0</v>
      </c>
    </row>
    <row r="269" spans="1:14" s="7" customFormat="1">
      <c r="A269" s="36" t="s">
        <v>593</v>
      </c>
      <c r="B269" s="34" t="s">
        <v>594</v>
      </c>
      <c r="C269" s="34" t="s">
        <v>3</v>
      </c>
      <c r="D269" s="35">
        <v>1</v>
      </c>
      <c r="E269" s="35">
        <v>1150</v>
      </c>
      <c r="F269" s="39">
        <v>1150</v>
      </c>
      <c r="G269" s="64"/>
      <c r="H269" s="64"/>
      <c r="I269" s="64">
        <v>1150</v>
      </c>
      <c r="J269" s="64"/>
      <c r="K269" s="1"/>
      <c r="L269" s="1"/>
      <c r="M269" s="5">
        <f t="shared" si="8"/>
        <v>1150</v>
      </c>
      <c r="N269" s="6">
        <f t="shared" si="9"/>
        <v>0</v>
      </c>
    </row>
    <row r="270" spans="1:14" s="7" customFormat="1">
      <c r="A270" s="36" t="s">
        <v>595</v>
      </c>
      <c r="B270" s="34" t="s">
        <v>596</v>
      </c>
      <c r="C270" s="34" t="s">
        <v>3</v>
      </c>
      <c r="D270" s="35">
        <v>1</v>
      </c>
      <c r="E270" s="35">
        <v>1150</v>
      </c>
      <c r="F270" s="39">
        <v>1150</v>
      </c>
      <c r="G270" s="64"/>
      <c r="H270" s="64"/>
      <c r="I270" s="64">
        <v>1150</v>
      </c>
      <c r="J270" s="64"/>
      <c r="K270" s="1"/>
      <c r="L270" s="1"/>
      <c r="M270" s="5">
        <f t="shared" si="8"/>
        <v>1150</v>
      </c>
      <c r="N270" s="6">
        <f t="shared" si="9"/>
        <v>0</v>
      </c>
    </row>
    <row r="271" spans="1:14" s="7" customFormat="1" ht="12.75">
      <c r="A271" s="49" t="s">
        <v>47</v>
      </c>
      <c r="B271" s="50" t="s">
        <v>326</v>
      </c>
      <c r="C271" s="50"/>
      <c r="D271" s="51"/>
      <c r="E271" s="51"/>
      <c r="F271" s="52">
        <v>36851.879999999997</v>
      </c>
      <c r="G271" s="63"/>
      <c r="H271" s="63"/>
      <c r="I271" s="63"/>
      <c r="J271" s="63"/>
      <c r="K271" s="48"/>
      <c r="L271" s="48"/>
      <c r="M271" s="5">
        <f t="shared" si="8"/>
        <v>0</v>
      </c>
      <c r="N271" s="6">
        <f>+M271-F271</f>
        <v>-36851.879999999997</v>
      </c>
    </row>
    <row r="272" spans="1:14" s="7" customFormat="1">
      <c r="A272" s="36" t="s">
        <v>48</v>
      </c>
      <c r="B272" s="34" t="s">
        <v>327</v>
      </c>
      <c r="C272" s="34" t="s">
        <v>276</v>
      </c>
      <c r="D272" s="35">
        <v>152</v>
      </c>
      <c r="E272" s="35">
        <v>56.79</v>
      </c>
      <c r="F272" s="39">
        <v>8632.08</v>
      </c>
      <c r="G272" s="64"/>
      <c r="H272" s="64"/>
      <c r="I272" s="64"/>
      <c r="J272" s="64"/>
      <c r="K272" s="1">
        <v>8632.08</v>
      </c>
      <c r="L272" s="1"/>
      <c r="M272" s="5">
        <f t="shared" si="8"/>
        <v>8632.08</v>
      </c>
      <c r="N272" s="6">
        <f t="shared" si="9"/>
        <v>0</v>
      </c>
    </row>
    <row r="273" spans="1:14" s="7" customFormat="1">
      <c r="A273" s="36" t="s">
        <v>59</v>
      </c>
      <c r="B273" s="34" t="s">
        <v>328</v>
      </c>
      <c r="C273" s="34" t="s">
        <v>3</v>
      </c>
      <c r="D273" s="35">
        <v>22</v>
      </c>
      <c r="E273" s="35">
        <v>69.930000000000007</v>
      </c>
      <c r="F273" s="39">
        <v>1538.46</v>
      </c>
      <c r="G273" s="64"/>
      <c r="H273" s="64"/>
      <c r="I273" s="64"/>
      <c r="J273" s="64"/>
      <c r="K273" s="1">
        <v>1538.46</v>
      </c>
      <c r="L273" s="1"/>
      <c r="M273" s="5">
        <f t="shared" si="8"/>
        <v>1538.46</v>
      </c>
      <c r="N273" s="6">
        <f t="shared" si="9"/>
        <v>0</v>
      </c>
    </row>
    <row r="274" spans="1:14" s="7" customFormat="1">
      <c r="A274" s="36" t="s">
        <v>60</v>
      </c>
      <c r="B274" s="34" t="s">
        <v>597</v>
      </c>
      <c r="C274" s="34" t="s">
        <v>3</v>
      </c>
      <c r="D274" s="35">
        <v>114</v>
      </c>
      <c r="E274" s="35">
        <v>173.69</v>
      </c>
      <c r="F274" s="39">
        <v>19800.66</v>
      </c>
      <c r="G274" s="64"/>
      <c r="H274" s="64"/>
      <c r="I274" s="64"/>
      <c r="J274" s="64"/>
      <c r="K274" s="1"/>
      <c r="L274" s="1">
        <v>19800.66</v>
      </c>
      <c r="M274" s="5">
        <f t="shared" si="8"/>
        <v>19800.66</v>
      </c>
      <c r="N274" s="6">
        <f t="shared" si="9"/>
        <v>0</v>
      </c>
    </row>
    <row r="275" spans="1:14" s="7" customFormat="1">
      <c r="A275" s="36" t="s">
        <v>329</v>
      </c>
      <c r="B275" s="34" t="s">
        <v>598</v>
      </c>
      <c r="C275" s="34" t="s">
        <v>3</v>
      </c>
      <c r="D275" s="35">
        <v>28</v>
      </c>
      <c r="E275" s="35">
        <v>206.15</v>
      </c>
      <c r="F275" s="39">
        <v>5772.2</v>
      </c>
      <c r="G275" s="64"/>
      <c r="H275" s="64"/>
      <c r="I275" s="64"/>
      <c r="J275" s="64"/>
      <c r="K275" s="1"/>
      <c r="L275" s="1">
        <v>5772.2</v>
      </c>
      <c r="M275" s="5">
        <f t="shared" si="8"/>
        <v>5772.2</v>
      </c>
      <c r="N275" s="6">
        <f t="shared" si="9"/>
        <v>0</v>
      </c>
    </row>
    <row r="276" spans="1:14" s="7" customFormat="1">
      <c r="A276" s="36" t="s">
        <v>330</v>
      </c>
      <c r="B276" s="34" t="s">
        <v>599</v>
      </c>
      <c r="C276" s="34" t="s">
        <v>3</v>
      </c>
      <c r="D276" s="35">
        <v>16</v>
      </c>
      <c r="E276" s="35">
        <v>69.28</v>
      </c>
      <c r="F276" s="39">
        <v>1108.48</v>
      </c>
      <c r="G276" s="64"/>
      <c r="H276" s="64"/>
      <c r="I276" s="64"/>
      <c r="J276" s="64"/>
      <c r="K276" s="1"/>
      <c r="L276" s="1">
        <v>1108.48</v>
      </c>
      <c r="M276" s="5">
        <f t="shared" si="8"/>
        <v>1108.48</v>
      </c>
      <c r="N276" s="6">
        <f t="shared" si="9"/>
        <v>0</v>
      </c>
    </row>
    <row r="277" spans="1:14" s="7" customFormat="1" ht="12.75">
      <c r="A277" s="49" t="s">
        <v>61</v>
      </c>
      <c r="B277" s="50" t="s">
        <v>331</v>
      </c>
      <c r="C277" s="50"/>
      <c r="D277" s="51"/>
      <c r="E277" s="51"/>
      <c r="F277" s="52">
        <v>9809.02</v>
      </c>
      <c r="G277" s="63"/>
      <c r="H277" s="63"/>
      <c r="I277" s="63"/>
      <c r="J277" s="63"/>
      <c r="K277" s="48"/>
      <c r="L277" s="48"/>
      <c r="M277" s="5">
        <f t="shared" si="8"/>
        <v>0</v>
      </c>
      <c r="N277" s="6">
        <f>+M277-F277</f>
        <v>-9809.02</v>
      </c>
    </row>
    <row r="278" spans="1:14" s="7" customFormat="1" ht="12.75">
      <c r="A278" s="54" t="s">
        <v>62</v>
      </c>
      <c r="B278" s="55" t="s">
        <v>332</v>
      </c>
      <c r="C278" s="55"/>
      <c r="D278" s="56"/>
      <c r="E278" s="56"/>
      <c r="F278" s="57">
        <v>3171.81</v>
      </c>
      <c r="G278" s="63"/>
      <c r="H278" s="63"/>
      <c r="I278" s="63"/>
      <c r="J278" s="63"/>
      <c r="K278" s="48"/>
      <c r="L278" s="48"/>
      <c r="M278" s="5">
        <f t="shared" si="8"/>
        <v>0</v>
      </c>
      <c r="N278" s="6">
        <f>+M278-F278</f>
        <v>-3171.81</v>
      </c>
    </row>
    <row r="279" spans="1:14" s="7" customFormat="1">
      <c r="A279" s="36" t="s">
        <v>333</v>
      </c>
      <c r="B279" s="34" t="s">
        <v>336</v>
      </c>
      <c r="C279" s="34" t="s">
        <v>3</v>
      </c>
      <c r="D279" s="35">
        <v>1</v>
      </c>
      <c r="E279" s="35">
        <v>287.26</v>
      </c>
      <c r="F279" s="39">
        <v>287.26</v>
      </c>
      <c r="G279" s="64"/>
      <c r="H279" s="64"/>
      <c r="I279" s="64"/>
      <c r="J279" s="64"/>
      <c r="K279" s="1">
        <v>287.26</v>
      </c>
      <c r="L279" s="1"/>
      <c r="M279" s="5">
        <f t="shared" si="8"/>
        <v>287.26</v>
      </c>
      <c r="N279" s="6">
        <f t="shared" si="9"/>
        <v>0</v>
      </c>
    </row>
    <row r="280" spans="1:14" s="7" customFormat="1">
      <c r="A280" s="36" t="s">
        <v>334</v>
      </c>
      <c r="B280" s="34" t="s">
        <v>338</v>
      </c>
      <c r="C280" s="34" t="s">
        <v>3</v>
      </c>
      <c r="D280" s="35">
        <v>1</v>
      </c>
      <c r="E280" s="35">
        <v>1160.99</v>
      </c>
      <c r="F280" s="39">
        <v>1160.99</v>
      </c>
      <c r="G280" s="64"/>
      <c r="H280" s="64"/>
      <c r="I280" s="64"/>
      <c r="J280" s="64"/>
      <c r="K280" s="1">
        <v>1160.99</v>
      </c>
      <c r="L280" s="1"/>
      <c r="M280" s="5">
        <f t="shared" si="8"/>
        <v>1160.99</v>
      </c>
      <c r="N280" s="6">
        <f t="shared" si="9"/>
        <v>0</v>
      </c>
    </row>
    <row r="281" spans="1:14" s="7" customFormat="1">
      <c r="A281" s="36" t="s">
        <v>335</v>
      </c>
      <c r="B281" s="34" t="s">
        <v>340</v>
      </c>
      <c r="C281" s="34" t="s">
        <v>3</v>
      </c>
      <c r="D281" s="35">
        <v>1</v>
      </c>
      <c r="E281" s="35">
        <v>287.26</v>
      </c>
      <c r="F281" s="39">
        <v>287.26</v>
      </c>
      <c r="G281" s="64"/>
      <c r="H281" s="64"/>
      <c r="I281" s="64"/>
      <c r="J281" s="64"/>
      <c r="K281" s="1">
        <v>287.26</v>
      </c>
      <c r="L281" s="1"/>
      <c r="M281" s="5">
        <f t="shared" si="8"/>
        <v>287.26</v>
      </c>
      <c r="N281" s="6">
        <f t="shared" si="9"/>
        <v>0</v>
      </c>
    </row>
    <row r="282" spans="1:14" s="7" customFormat="1">
      <c r="A282" s="36" t="s">
        <v>337</v>
      </c>
      <c r="B282" s="34" t="s">
        <v>341</v>
      </c>
      <c r="C282" s="34" t="s">
        <v>3</v>
      </c>
      <c r="D282" s="35">
        <v>1</v>
      </c>
      <c r="E282" s="35">
        <v>287.26</v>
      </c>
      <c r="F282" s="39">
        <v>287.26</v>
      </c>
      <c r="G282" s="64"/>
      <c r="H282" s="64"/>
      <c r="I282" s="64"/>
      <c r="J282" s="64"/>
      <c r="K282" s="1"/>
      <c r="L282" s="1">
        <v>287.26</v>
      </c>
      <c r="M282" s="5">
        <f t="shared" si="8"/>
        <v>287.26</v>
      </c>
      <c r="N282" s="6">
        <f t="shared" si="9"/>
        <v>0</v>
      </c>
    </row>
    <row r="283" spans="1:14" s="7" customFormat="1">
      <c r="A283" s="36" t="s">
        <v>339</v>
      </c>
      <c r="B283" s="34" t="s">
        <v>600</v>
      </c>
      <c r="C283" s="34" t="s">
        <v>3</v>
      </c>
      <c r="D283" s="35">
        <v>4</v>
      </c>
      <c r="E283" s="35">
        <v>287.26</v>
      </c>
      <c r="F283" s="39">
        <v>1149.04</v>
      </c>
      <c r="G283" s="64"/>
      <c r="H283" s="64"/>
      <c r="I283" s="64"/>
      <c r="J283" s="64"/>
      <c r="K283" s="1"/>
      <c r="L283" s="1">
        <v>1149.04</v>
      </c>
      <c r="M283" s="5">
        <f t="shared" si="8"/>
        <v>1149.04</v>
      </c>
      <c r="N283" s="6">
        <f t="shared" si="9"/>
        <v>0</v>
      </c>
    </row>
    <row r="284" spans="1:14" s="7" customFormat="1" ht="12.75">
      <c r="A284" s="54" t="s">
        <v>63</v>
      </c>
      <c r="B284" s="55" t="s">
        <v>342</v>
      </c>
      <c r="C284" s="55"/>
      <c r="D284" s="56"/>
      <c r="E284" s="56"/>
      <c r="F284" s="57">
        <v>3890.57</v>
      </c>
      <c r="G284" s="63"/>
      <c r="H284" s="63"/>
      <c r="I284" s="63"/>
      <c r="J284" s="63"/>
      <c r="K284" s="48"/>
      <c r="L284" s="48"/>
      <c r="M284" s="5">
        <f t="shared" si="8"/>
        <v>0</v>
      </c>
      <c r="N284" s="6">
        <f>+M284-F284</f>
        <v>-3890.57</v>
      </c>
    </row>
    <row r="285" spans="1:14" s="7" customFormat="1">
      <c r="A285" s="36" t="s">
        <v>343</v>
      </c>
      <c r="B285" s="34" t="s">
        <v>345</v>
      </c>
      <c r="C285" s="34" t="s">
        <v>3</v>
      </c>
      <c r="D285" s="35">
        <v>8</v>
      </c>
      <c r="E285" s="35">
        <v>84.44</v>
      </c>
      <c r="F285" s="39">
        <v>675.52</v>
      </c>
      <c r="G285" s="64"/>
      <c r="H285" s="64"/>
      <c r="I285" s="64"/>
      <c r="J285" s="64"/>
      <c r="K285" s="1">
        <v>675.52</v>
      </c>
      <c r="L285" s="1"/>
      <c r="M285" s="5">
        <f t="shared" si="8"/>
        <v>675.52</v>
      </c>
      <c r="N285" s="6">
        <f t="shared" si="9"/>
        <v>0</v>
      </c>
    </row>
    <row r="286" spans="1:14" s="7" customFormat="1">
      <c r="A286" s="36" t="s">
        <v>344</v>
      </c>
      <c r="B286" s="34" t="s">
        <v>347</v>
      </c>
      <c r="C286" s="34" t="s">
        <v>3</v>
      </c>
      <c r="D286" s="35">
        <v>22</v>
      </c>
      <c r="E286" s="35">
        <v>75.97</v>
      </c>
      <c r="F286" s="39">
        <v>1671.34</v>
      </c>
      <c r="G286" s="64"/>
      <c r="H286" s="64"/>
      <c r="I286" s="64"/>
      <c r="J286" s="64"/>
      <c r="K286" s="1"/>
      <c r="L286" s="1">
        <v>1671.34</v>
      </c>
      <c r="M286" s="5">
        <f t="shared" si="8"/>
        <v>1671.34</v>
      </c>
      <c r="N286" s="6">
        <f t="shared" si="9"/>
        <v>0</v>
      </c>
    </row>
    <row r="287" spans="1:14" s="7" customFormat="1">
      <c r="A287" s="36" t="s">
        <v>346</v>
      </c>
      <c r="B287" s="34" t="s">
        <v>601</v>
      </c>
      <c r="C287" s="34" t="s">
        <v>3</v>
      </c>
      <c r="D287" s="35">
        <v>21</v>
      </c>
      <c r="E287" s="35">
        <v>73.510000000000005</v>
      </c>
      <c r="F287" s="39">
        <v>1543.71</v>
      </c>
      <c r="G287" s="64"/>
      <c r="H287" s="64"/>
      <c r="I287" s="64"/>
      <c r="J287" s="64"/>
      <c r="K287" s="1"/>
      <c r="L287" s="1">
        <v>1543.71</v>
      </c>
      <c r="M287" s="5">
        <f t="shared" si="8"/>
        <v>1543.71</v>
      </c>
      <c r="N287" s="6">
        <f t="shared" si="9"/>
        <v>0</v>
      </c>
    </row>
    <row r="288" spans="1:14" s="7" customFormat="1" ht="12.75">
      <c r="A288" s="54" t="s">
        <v>64</v>
      </c>
      <c r="B288" s="55" t="s">
        <v>348</v>
      </c>
      <c r="C288" s="55"/>
      <c r="D288" s="56"/>
      <c r="E288" s="56"/>
      <c r="F288" s="57">
        <v>2746.64</v>
      </c>
      <c r="G288" s="63"/>
      <c r="H288" s="63"/>
      <c r="I288" s="63"/>
      <c r="J288" s="63"/>
      <c r="K288" s="48"/>
      <c r="L288" s="48"/>
      <c r="M288" s="5">
        <f t="shared" si="8"/>
        <v>0</v>
      </c>
      <c r="N288" s="6">
        <f>+M288-F288</f>
        <v>-2746.64</v>
      </c>
    </row>
    <row r="289" spans="1:14" s="7" customFormat="1">
      <c r="A289" s="36" t="s">
        <v>349</v>
      </c>
      <c r="B289" s="34" t="s">
        <v>350</v>
      </c>
      <c r="C289" s="34" t="s">
        <v>3</v>
      </c>
      <c r="D289" s="35">
        <v>26</v>
      </c>
      <c r="E289" s="35">
        <v>105.64</v>
      </c>
      <c r="F289" s="39">
        <v>2746.64</v>
      </c>
      <c r="G289" s="64"/>
      <c r="H289" s="64"/>
      <c r="I289" s="64"/>
      <c r="J289" s="64"/>
      <c r="K289" s="1"/>
      <c r="L289" s="1">
        <v>2746.64</v>
      </c>
      <c r="M289" s="5">
        <f t="shared" si="8"/>
        <v>2746.64</v>
      </c>
      <c r="N289" s="6">
        <f t="shared" si="9"/>
        <v>0</v>
      </c>
    </row>
    <row r="290" spans="1:14" s="7" customFormat="1" ht="12.75">
      <c r="A290" s="49" t="s">
        <v>65</v>
      </c>
      <c r="B290" s="50" t="s">
        <v>351</v>
      </c>
      <c r="C290" s="50"/>
      <c r="D290" s="51"/>
      <c r="E290" s="51"/>
      <c r="F290" s="52">
        <v>2663.44</v>
      </c>
      <c r="G290" s="63"/>
      <c r="H290" s="63"/>
      <c r="I290" s="63"/>
      <c r="J290" s="63"/>
      <c r="K290" s="48"/>
      <c r="L290" s="48"/>
      <c r="M290" s="5">
        <f t="shared" si="8"/>
        <v>0</v>
      </c>
      <c r="N290" s="6">
        <f>+M290-F290</f>
        <v>-2663.44</v>
      </c>
    </row>
    <row r="291" spans="1:14" s="7" customFormat="1">
      <c r="A291" s="36" t="s">
        <v>66</v>
      </c>
      <c r="B291" s="34" t="s">
        <v>352</v>
      </c>
      <c r="C291" s="34" t="s">
        <v>3</v>
      </c>
      <c r="D291" s="35">
        <v>2</v>
      </c>
      <c r="E291" s="35">
        <v>820.91</v>
      </c>
      <c r="F291" s="39">
        <v>1641.82</v>
      </c>
      <c r="G291" s="64"/>
      <c r="H291" s="64"/>
      <c r="I291" s="64"/>
      <c r="J291" s="64"/>
      <c r="K291" s="1"/>
      <c r="L291" s="1">
        <v>1641.82</v>
      </c>
      <c r="M291" s="5">
        <f t="shared" si="8"/>
        <v>1641.82</v>
      </c>
      <c r="N291" s="6">
        <f t="shared" si="9"/>
        <v>0</v>
      </c>
    </row>
    <row r="292" spans="1:14" s="7" customFormat="1">
      <c r="A292" s="36" t="s">
        <v>67</v>
      </c>
      <c r="B292" s="34" t="s">
        <v>353</v>
      </c>
      <c r="C292" s="34" t="s">
        <v>3</v>
      </c>
      <c r="D292" s="35">
        <v>2</v>
      </c>
      <c r="E292" s="35">
        <v>510.81</v>
      </c>
      <c r="F292" s="39">
        <v>1021.62</v>
      </c>
      <c r="G292" s="64"/>
      <c r="H292" s="64"/>
      <c r="I292" s="64"/>
      <c r="J292" s="64"/>
      <c r="K292" s="1"/>
      <c r="L292" s="1">
        <v>1021.62</v>
      </c>
      <c r="M292" s="5">
        <f t="shared" si="8"/>
        <v>1021.62</v>
      </c>
      <c r="N292" s="6">
        <f t="shared" si="9"/>
        <v>0</v>
      </c>
    </row>
    <row r="293" spans="1:14" s="7" customFormat="1" ht="12.75">
      <c r="A293" s="49" t="s">
        <v>68</v>
      </c>
      <c r="B293" s="50" t="s">
        <v>602</v>
      </c>
      <c r="C293" s="50"/>
      <c r="D293" s="51"/>
      <c r="E293" s="51"/>
      <c r="F293" s="52">
        <v>976.7</v>
      </c>
      <c r="G293" s="63"/>
      <c r="H293" s="63"/>
      <c r="I293" s="63"/>
      <c r="J293" s="63"/>
      <c r="K293" s="48"/>
      <c r="L293" s="48"/>
      <c r="M293" s="5">
        <f t="shared" si="8"/>
        <v>0</v>
      </c>
      <c r="N293" s="6">
        <f>+M293-F293</f>
        <v>-976.7</v>
      </c>
    </row>
    <row r="294" spans="1:14" s="7" customFormat="1">
      <c r="A294" s="36" t="s">
        <v>69</v>
      </c>
      <c r="B294" s="34" t="s">
        <v>603</v>
      </c>
      <c r="C294" s="34" t="s">
        <v>3</v>
      </c>
      <c r="D294" s="35">
        <v>1</v>
      </c>
      <c r="E294" s="35">
        <v>866.78</v>
      </c>
      <c r="F294" s="39">
        <v>866.78</v>
      </c>
      <c r="G294" s="64"/>
      <c r="H294" s="64"/>
      <c r="I294" s="64"/>
      <c r="J294" s="64"/>
      <c r="K294" s="1"/>
      <c r="L294" s="1">
        <v>866.78</v>
      </c>
      <c r="M294" s="5">
        <f t="shared" si="8"/>
        <v>866.78</v>
      </c>
      <c r="N294" s="6">
        <f t="shared" si="9"/>
        <v>0</v>
      </c>
    </row>
    <row r="295" spans="1:14" s="7" customFormat="1">
      <c r="A295" s="36" t="s">
        <v>70</v>
      </c>
      <c r="B295" s="34" t="s">
        <v>604</v>
      </c>
      <c r="C295" s="34" t="s">
        <v>3</v>
      </c>
      <c r="D295" s="35">
        <v>1</v>
      </c>
      <c r="E295" s="35">
        <v>109.92</v>
      </c>
      <c r="F295" s="39">
        <v>109.92</v>
      </c>
      <c r="G295" s="64"/>
      <c r="H295" s="64"/>
      <c r="I295" s="64"/>
      <c r="J295" s="64"/>
      <c r="K295" s="1"/>
      <c r="L295" s="1">
        <v>109.92</v>
      </c>
      <c r="M295" s="5">
        <f t="shared" si="8"/>
        <v>109.92</v>
      </c>
      <c r="N295" s="6">
        <f t="shared" si="9"/>
        <v>0</v>
      </c>
    </row>
    <row r="296" spans="1:14" s="7" customFormat="1" ht="12.75">
      <c r="A296" s="49" t="s">
        <v>358</v>
      </c>
      <c r="B296" s="50" t="s">
        <v>354</v>
      </c>
      <c r="C296" s="50"/>
      <c r="D296" s="51"/>
      <c r="E296" s="51"/>
      <c r="F296" s="52">
        <v>6414.76</v>
      </c>
      <c r="G296" s="63"/>
      <c r="H296" s="63"/>
      <c r="I296" s="63"/>
      <c r="J296" s="63"/>
      <c r="K296" s="48"/>
      <c r="L296" s="48"/>
      <c r="M296" s="5">
        <f t="shared" si="8"/>
        <v>0</v>
      </c>
      <c r="N296" s="6">
        <f>+M296-F296</f>
        <v>-6414.76</v>
      </c>
    </row>
    <row r="297" spans="1:14" s="7" customFormat="1">
      <c r="A297" s="36" t="s">
        <v>360</v>
      </c>
      <c r="B297" s="34" t="s">
        <v>355</v>
      </c>
      <c r="C297" s="34" t="s">
        <v>3</v>
      </c>
      <c r="D297" s="35">
        <v>4</v>
      </c>
      <c r="E297" s="35">
        <v>88.15</v>
      </c>
      <c r="F297" s="39">
        <v>352.6</v>
      </c>
      <c r="G297" s="64"/>
      <c r="H297" s="64"/>
      <c r="I297" s="64"/>
      <c r="J297" s="64"/>
      <c r="K297" s="1"/>
      <c r="L297" s="1">
        <v>352.6</v>
      </c>
      <c r="M297" s="5">
        <f t="shared" si="8"/>
        <v>352.6</v>
      </c>
      <c r="N297" s="6">
        <f t="shared" si="9"/>
        <v>0</v>
      </c>
    </row>
    <row r="298" spans="1:14" s="7" customFormat="1">
      <c r="A298" s="36" t="s">
        <v>605</v>
      </c>
      <c r="B298" s="34" t="s">
        <v>356</v>
      </c>
      <c r="C298" s="34" t="s">
        <v>3</v>
      </c>
      <c r="D298" s="35">
        <v>4</v>
      </c>
      <c r="E298" s="35">
        <v>1456.77</v>
      </c>
      <c r="F298" s="39">
        <v>5827.08</v>
      </c>
      <c r="G298" s="64"/>
      <c r="H298" s="64"/>
      <c r="I298" s="64"/>
      <c r="J298" s="64"/>
      <c r="K298" s="1"/>
      <c r="L298" s="1">
        <v>5827.08</v>
      </c>
      <c r="M298" s="5">
        <f t="shared" si="8"/>
        <v>5827.08</v>
      </c>
      <c r="N298" s="6">
        <f t="shared" si="9"/>
        <v>0</v>
      </c>
    </row>
    <row r="299" spans="1:14" s="7" customFormat="1">
      <c r="A299" s="36" t="s">
        <v>606</v>
      </c>
      <c r="B299" s="34" t="s">
        <v>357</v>
      </c>
      <c r="C299" s="34" t="s">
        <v>3</v>
      </c>
      <c r="D299" s="35">
        <v>4</v>
      </c>
      <c r="E299" s="35">
        <v>58.77</v>
      </c>
      <c r="F299" s="39">
        <v>235.08</v>
      </c>
      <c r="G299" s="64"/>
      <c r="H299" s="64"/>
      <c r="I299" s="64"/>
      <c r="J299" s="64"/>
      <c r="K299" s="1"/>
      <c r="L299" s="1">
        <v>235.08</v>
      </c>
      <c r="M299" s="5">
        <f t="shared" si="8"/>
        <v>235.08</v>
      </c>
      <c r="N299" s="6">
        <f t="shared" si="9"/>
        <v>0</v>
      </c>
    </row>
    <row r="300" spans="1:14" s="7" customFormat="1" ht="12.75">
      <c r="A300" s="49" t="s">
        <v>362</v>
      </c>
      <c r="B300" s="50" t="s">
        <v>359</v>
      </c>
      <c r="C300" s="50"/>
      <c r="D300" s="51"/>
      <c r="E300" s="51"/>
      <c r="F300" s="52">
        <v>2350</v>
      </c>
      <c r="G300" s="63"/>
      <c r="H300" s="63"/>
      <c r="I300" s="63"/>
      <c r="J300" s="63"/>
      <c r="K300" s="48"/>
      <c r="L300" s="48"/>
      <c r="M300" s="5">
        <f t="shared" si="8"/>
        <v>0</v>
      </c>
      <c r="N300" s="6">
        <f>+M300-F300</f>
        <v>-2350</v>
      </c>
    </row>
    <row r="301" spans="1:14" s="7" customFormat="1">
      <c r="A301" s="36" t="s">
        <v>363</v>
      </c>
      <c r="B301" s="34" t="s">
        <v>361</v>
      </c>
      <c r="C301" s="34" t="s">
        <v>103</v>
      </c>
      <c r="D301" s="35">
        <v>1</v>
      </c>
      <c r="E301" s="35">
        <v>2350</v>
      </c>
      <c r="F301" s="39">
        <v>2350</v>
      </c>
      <c r="G301" s="64"/>
      <c r="H301" s="64"/>
      <c r="I301" s="64"/>
      <c r="J301" s="64"/>
      <c r="K301" s="1"/>
      <c r="L301" s="1">
        <v>2350</v>
      </c>
      <c r="M301" s="5">
        <f t="shared" si="8"/>
        <v>2350</v>
      </c>
      <c r="N301" s="6">
        <f t="shared" si="9"/>
        <v>0</v>
      </c>
    </row>
    <row r="302" spans="1:14" s="7" customFormat="1" ht="12.75">
      <c r="A302" s="49" t="s">
        <v>607</v>
      </c>
      <c r="B302" s="50" t="s">
        <v>171</v>
      </c>
      <c r="C302" s="50"/>
      <c r="D302" s="51"/>
      <c r="E302" s="51"/>
      <c r="F302" s="52">
        <v>324.52999999999997</v>
      </c>
      <c r="G302" s="63"/>
      <c r="H302" s="63"/>
      <c r="I302" s="63"/>
      <c r="J302" s="63"/>
      <c r="K302" s="48"/>
      <c r="L302" s="48"/>
      <c r="M302" s="5">
        <f t="shared" si="8"/>
        <v>0</v>
      </c>
      <c r="N302" s="6">
        <f>+M302-F302</f>
        <v>-324.52999999999997</v>
      </c>
    </row>
    <row r="303" spans="1:14" s="7" customFormat="1" ht="15.75" thickBot="1">
      <c r="A303" s="60" t="s">
        <v>608</v>
      </c>
      <c r="B303" s="37" t="s">
        <v>364</v>
      </c>
      <c r="C303" s="37" t="s">
        <v>103</v>
      </c>
      <c r="D303" s="38">
        <v>1</v>
      </c>
      <c r="E303" s="38">
        <v>324.52999999999997</v>
      </c>
      <c r="F303" s="40">
        <v>324.52999999999997</v>
      </c>
      <c r="G303" s="64"/>
      <c r="H303" s="64"/>
      <c r="I303" s="64">
        <v>324.52999999999997</v>
      </c>
      <c r="J303" s="64"/>
      <c r="K303" s="1"/>
      <c r="L303" s="1"/>
      <c r="M303" s="5">
        <f t="shared" si="8"/>
        <v>324.52999999999997</v>
      </c>
      <c r="N303" s="6">
        <f t="shared" si="9"/>
        <v>0</v>
      </c>
    </row>
    <row r="304" spans="1:14" s="10" customFormat="1">
      <c r="A304" s="8"/>
      <c r="B304" s="67" t="s">
        <v>11</v>
      </c>
      <c r="C304" s="68"/>
      <c r="D304" s="68"/>
      <c r="E304" s="68"/>
      <c r="F304" s="69">
        <f>+F249+F200+F132+F10</f>
        <v>2605225.41</v>
      </c>
      <c r="G304" s="61">
        <f>SUM(G10:G303)</f>
        <v>431982.54</v>
      </c>
      <c r="H304" s="61">
        <f t="shared" ref="H304:L304" si="10">SUM(H10:H303)</f>
        <v>447514.86999999988</v>
      </c>
      <c r="I304" s="61">
        <f t="shared" si="10"/>
        <v>475016.46000000014</v>
      </c>
      <c r="J304" s="61">
        <f t="shared" si="10"/>
        <v>554796.35999999975</v>
      </c>
      <c r="K304" s="61">
        <f t="shared" si="10"/>
        <v>499889.03000000009</v>
      </c>
      <c r="L304" s="61">
        <f t="shared" si="10"/>
        <v>196020.14000000007</v>
      </c>
      <c r="M304" s="9">
        <f>SUM(G304:L304)</f>
        <v>2605219.4000000004</v>
      </c>
      <c r="N304" s="9">
        <f>+M304-F304</f>
        <v>-6.0099999997764826</v>
      </c>
    </row>
    <row r="305" spans="1:14">
      <c r="A305" s="11"/>
      <c r="B305" s="12" t="s">
        <v>71</v>
      </c>
      <c r="C305" s="13"/>
      <c r="D305" s="13"/>
      <c r="E305" s="13"/>
      <c r="F305" s="14">
        <f>+F304*0.1</f>
        <v>260522.54100000003</v>
      </c>
      <c r="G305" s="14">
        <f t="shared" ref="G305" si="11">+G304*0.1</f>
        <v>43198.254000000001</v>
      </c>
      <c r="H305" s="14">
        <f t="shared" ref="H305:L305" si="12">+H304*0.1</f>
        <v>44751.486999999994</v>
      </c>
      <c r="I305" s="14">
        <f t="shared" si="12"/>
        <v>47501.646000000015</v>
      </c>
      <c r="J305" s="14">
        <f t="shared" si="12"/>
        <v>55479.635999999977</v>
      </c>
      <c r="K305" s="14">
        <f t="shared" si="12"/>
        <v>49988.903000000013</v>
      </c>
      <c r="L305" s="14">
        <f t="shared" si="12"/>
        <v>19602.014000000006</v>
      </c>
    </row>
    <row r="306" spans="1:14">
      <c r="A306" s="11"/>
      <c r="B306" s="12" t="s">
        <v>365</v>
      </c>
      <c r="C306" s="13"/>
      <c r="D306" s="13"/>
      <c r="E306" s="13"/>
      <c r="F306" s="15">
        <f t="shared" ref="F306:L306" si="13">ROUND(+F304*0.08,2)</f>
        <v>208418.03</v>
      </c>
      <c r="G306" s="15">
        <f t="shared" si="13"/>
        <v>34558.6</v>
      </c>
      <c r="H306" s="15">
        <f t="shared" si="13"/>
        <v>35801.19</v>
      </c>
      <c r="I306" s="15">
        <f t="shared" si="13"/>
        <v>38001.32</v>
      </c>
      <c r="J306" s="15">
        <f t="shared" si="13"/>
        <v>44383.71</v>
      </c>
      <c r="K306" s="15">
        <f t="shared" si="13"/>
        <v>39991.120000000003</v>
      </c>
      <c r="L306" s="15">
        <f t="shared" si="13"/>
        <v>15681.61</v>
      </c>
    </row>
    <row r="307" spans="1:14">
      <c r="A307" s="11"/>
      <c r="B307" s="12" t="s">
        <v>49</v>
      </c>
      <c r="C307" s="13"/>
      <c r="D307" s="13"/>
      <c r="E307" s="13"/>
      <c r="F307" s="14">
        <f>SUM(F304:F306)</f>
        <v>3074165.9810000001</v>
      </c>
      <c r="G307" s="14">
        <f t="shared" ref="G307" si="14">SUM(G304:G306)</f>
        <v>509739.39399999997</v>
      </c>
      <c r="H307" s="14">
        <f t="shared" ref="H307:L307" si="15">SUM(H304:H306)</f>
        <v>528067.54699999979</v>
      </c>
      <c r="I307" s="14">
        <f t="shared" si="15"/>
        <v>560519.42600000009</v>
      </c>
      <c r="J307" s="14">
        <f t="shared" si="15"/>
        <v>654659.70599999966</v>
      </c>
      <c r="K307" s="14">
        <f t="shared" si="15"/>
        <v>589869.05300000007</v>
      </c>
      <c r="L307" s="14">
        <f t="shared" si="15"/>
        <v>231303.76400000008</v>
      </c>
    </row>
    <row r="308" spans="1:14">
      <c r="A308" s="11"/>
      <c r="B308" s="12" t="s">
        <v>50</v>
      </c>
      <c r="C308" s="13"/>
      <c r="D308" s="13"/>
      <c r="E308" s="13"/>
      <c r="F308" s="15">
        <f t="shared" ref="F308:G308" si="16">ROUND(+F307*0.18,2)</f>
        <v>553349.88</v>
      </c>
      <c r="G308" s="15">
        <f t="shared" si="16"/>
        <v>91753.09</v>
      </c>
      <c r="H308" s="15">
        <f t="shared" ref="H308:L308" si="17">ROUND(+H307*0.18,2)</f>
        <v>95052.160000000003</v>
      </c>
      <c r="I308" s="15">
        <f t="shared" si="17"/>
        <v>100893.5</v>
      </c>
      <c r="J308" s="15">
        <f t="shared" si="17"/>
        <v>117838.75</v>
      </c>
      <c r="K308" s="15">
        <f t="shared" si="17"/>
        <v>106176.43</v>
      </c>
      <c r="L308" s="15">
        <f t="shared" si="17"/>
        <v>41634.68</v>
      </c>
    </row>
    <row r="309" spans="1:14">
      <c r="A309" s="16"/>
      <c r="B309" s="17" t="s">
        <v>21</v>
      </c>
      <c r="C309" s="18"/>
      <c r="D309" s="18"/>
      <c r="E309" s="18"/>
      <c r="F309" s="19">
        <f t="shared" ref="F309:L309" si="18">SUM(F307:F308)</f>
        <v>3627515.861</v>
      </c>
      <c r="G309" s="19">
        <f t="shared" si="18"/>
        <v>601492.48399999994</v>
      </c>
      <c r="H309" s="19">
        <f t="shared" si="18"/>
        <v>623119.70699999982</v>
      </c>
      <c r="I309" s="19">
        <f t="shared" si="18"/>
        <v>661412.92600000009</v>
      </c>
      <c r="J309" s="19">
        <f t="shared" si="18"/>
        <v>772498.45599999966</v>
      </c>
      <c r="K309" s="19">
        <f t="shared" si="18"/>
        <v>696045.48300000001</v>
      </c>
      <c r="L309" s="19">
        <f t="shared" si="18"/>
        <v>272938.44400000008</v>
      </c>
      <c r="M309" s="20">
        <f>SUM(G309:L309)</f>
        <v>3627507.4999999995</v>
      </c>
      <c r="N309" s="20">
        <f>+M309-F309</f>
        <v>-8.3610000004991889</v>
      </c>
    </row>
    <row r="310" spans="1:14">
      <c r="A310" s="16"/>
      <c r="B310" s="21" t="s">
        <v>14</v>
      </c>
      <c r="C310" s="22"/>
      <c r="D310" s="22"/>
      <c r="E310" s="22"/>
      <c r="F310" s="23">
        <f>F309/F309</f>
        <v>1</v>
      </c>
      <c r="G310" s="24">
        <f t="shared" ref="G310:L310" si="19">+G309/$F$309</f>
        <v>0.16581388119256521</v>
      </c>
      <c r="H310" s="25">
        <f t="shared" si="19"/>
        <v>0.17177587386984544</v>
      </c>
      <c r="I310" s="25">
        <f t="shared" si="19"/>
        <v>0.1823321940810668</v>
      </c>
      <c r="J310" s="25">
        <f t="shared" si="19"/>
        <v>0.21295522489791249</v>
      </c>
      <c r="K310" s="25">
        <f t="shared" si="19"/>
        <v>0.19187937687145512</v>
      </c>
      <c r="L310" s="25">
        <f t="shared" si="19"/>
        <v>7.5241144204055643E-2</v>
      </c>
    </row>
    <row r="311" spans="1:14" ht="15.75" thickBot="1">
      <c r="A311" s="16"/>
      <c r="B311" s="26" t="s">
        <v>15</v>
      </c>
      <c r="C311" s="27"/>
      <c r="D311" s="27"/>
      <c r="E311" s="27"/>
      <c r="F311" s="28"/>
      <c r="G311" s="29">
        <f>+G310</f>
        <v>0.16581388119256521</v>
      </c>
      <c r="H311" s="30">
        <f>+H310+G311</f>
        <v>0.33758975506241062</v>
      </c>
      <c r="I311" s="30">
        <f>+I310+H311</f>
        <v>0.51992194914347745</v>
      </c>
      <c r="J311" s="30">
        <f>+J310+I311</f>
        <v>0.73287717404138997</v>
      </c>
      <c r="K311" s="30">
        <f>+K310+J311</f>
        <v>0.92475655091284503</v>
      </c>
      <c r="L311" s="30">
        <f>+L310+K311</f>
        <v>0.99999769511690073</v>
      </c>
    </row>
    <row r="313" spans="1:14">
      <c r="G313" s="31"/>
      <c r="H313" s="31"/>
      <c r="I313" s="31"/>
      <c r="J313" s="31"/>
      <c r="K313" s="31"/>
      <c r="L313" s="31"/>
    </row>
    <row r="314" spans="1:14">
      <c r="F314" s="32"/>
      <c r="G314" s="32"/>
      <c r="H314" s="32"/>
      <c r="I314" s="32"/>
      <c r="J314" s="32"/>
      <c r="K314" s="32"/>
      <c r="L314" s="32"/>
    </row>
    <row r="315" spans="1:14">
      <c r="G315" s="33"/>
      <c r="H315" s="33"/>
      <c r="I315" s="33"/>
      <c r="J315" s="33"/>
      <c r="K315" s="33"/>
      <c r="L315" s="33"/>
    </row>
    <row r="316" spans="1:14">
      <c r="K316" s="20"/>
      <c r="L316" s="20"/>
    </row>
  </sheetData>
  <mergeCells count="14">
    <mergeCell ref="G8:L8"/>
    <mergeCell ref="A1:L1"/>
    <mergeCell ref="B4:L4"/>
    <mergeCell ref="B5:L5"/>
    <mergeCell ref="A6:A9"/>
    <mergeCell ref="B6:B9"/>
    <mergeCell ref="F6:F9"/>
    <mergeCell ref="A2:A3"/>
    <mergeCell ref="C6:C9"/>
    <mergeCell ref="D6:D9"/>
    <mergeCell ref="E6:E9"/>
    <mergeCell ref="G6:L6"/>
    <mergeCell ref="G7:L7"/>
    <mergeCell ref="B2:K3"/>
  </mergeCells>
  <phoneticPr fontId="14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CAO</vt:lpstr>
      <vt:lpstr>CAO!Área_de_impresión</vt:lpstr>
      <vt:lpstr>CAO!Títulos_a_imprimir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José Luis Bayona Chapilliquen</cp:lastModifiedBy>
  <cp:lastPrinted>2025-03-13T03:42:18Z</cp:lastPrinted>
  <dcterms:created xsi:type="dcterms:W3CDTF">2022-01-24T04:49:41Z</dcterms:created>
  <dcterms:modified xsi:type="dcterms:W3CDTF">2025-06-04T23:19:54Z</dcterms:modified>
</cp:coreProperties>
</file>